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95" yWindow="105" windowWidth="14445" windowHeight="9135" firstSheet="2" activeTab="2"/>
  </bookViews>
  <sheets>
    <sheet name="Altersstruktur" sheetId="1" state="hidden" r:id="rId1"/>
    <sheet name="Auswahl (Kopie)" sheetId="2" state="hidden" r:id="rId2"/>
    <sheet name="Anleitung" sheetId="3" r:id="rId3"/>
    <sheet name="Eingabe" sheetId="4" r:id="rId4"/>
    <sheet name="Gilden" sheetId="5" state="hidden" r:id="rId5"/>
    <sheet name="Daten" sheetId="6" r:id="rId6"/>
    <sheet name="Diagramm" sheetId="7" state="hidden" r:id="rId7"/>
    <sheet name="Längenaufstellung" sheetId="8" state="hidden" r:id="rId8"/>
    <sheet name="Artenvorkommen (Kopie)" sheetId="9" state="hidden" r:id="rId9"/>
  </sheets>
  <definedNames>
    <definedName name="_xlnm.Print_Area" localSheetId="4">'Gilden'!$B$2:$E$59</definedName>
  </definedNames>
  <calcPr fullCalcOnLoad="1"/>
</workbook>
</file>

<file path=xl/sharedStrings.xml><?xml version="1.0" encoding="utf-8"?>
<sst xmlns="http://schemas.openxmlformats.org/spreadsheetml/2006/main" count="1247" uniqueCount="879">
  <si>
    <t>Artenliste</t>
  </si>
  <si>
    <t>Datum der Befischung:</t>
  </si>
  <si>
    <t>Streckenbezeichnung:</t>
  </si>
  <si>
    <t>Länge der Strecke (m):</t>
  </si>
  <si>
    <t>Breite der Strecke (m):</t>
  </si>
  <si>
    <t>Fischart:</t>
  </si>
  <si>
    <t>Körperlänge (mm):</t>
  </si>
  <si>
    <t>Bemerkungen:</t>
  </si>
  <si>
    <t>Bachforelle</t>
  </si>
  <si>
    <t>Aal</t>
  </si>
  <si>
    <t>Gildenzugehörigkeit der in der Schweiz vorkommenden Fischarten*</t>
  </si>
  <si>
    <t xml:space="preserve">* In der nachfolgenden Liste sind alle in der Schweiz vorkommenden Fischarten aufgeführt. Die Gildenzugehörigkeit wird jedoch nur jene Fischarten angegeben, die auch mit einer gewissen Regelmässigkeit in unseren Fliessgewässern auftreten. Die Angaben beziehen sich auf die Lebensstadien in Schweizer Fliessgewässern. </t>
  </si>
  <si>
    <t>Deutsche Bezeichnung</t>
  </si>
  <si>
    <t>Lateinische Bezeichnung</t>
  </si>
  <si>
    <t>Strömungspräferenz</t>
  </si>
  <si>
    <t>Strukturbezug</t>
  </si>
  <si>
    <t>Temperaturpräferenz</t>
  </si>
  <si>
    <t>Substrat</t>
  </si>
  <si>
    <t>Ernährungstyp als Adulttier</t>
  </si>
  <si>
    <t>Zurückgelegte Distanz</t>
  </si>
  <si>
    <t>Toleranz</t>
  </si>
  <si>
    <t>Langlebigkeit</t>
  </si>
  <si>
    <t>Bemerkungen</t>
  </si>
  <si>
    <t>Stör</t>
  </si>
  <si>
    <t>Acipenser sturio</t>
  </si>
  <si>
    <t>xxx</t>
  </si>
  <si>
    <t>xxx</t>
  </si>
  <si>
    <t>* Auf eine Charakterisierung der Gildenzugehörigkeit wird verzichtet, da der Stör auch vor seinem Aussterben in der Schweiz nur sehr lokal beschränkt vorkam.</t>
  </si>
  <si>
    <t>Aal</t>
  </si>
  <si>
    <t>Anguilla anguilla</t>
  </si>
  <si>
    <t>xxx</t>
  </si>
  <si>
    <t>indifferent</t>
  </si>
  <si>
    <t>strukturgebunden</t>
  </si>
  <si>
    <t>meso-eurytherm</t>
  </si>
  <si>
    <t>pelagophil</t>
  </si>
  <si>
    <t>omnivor/ euryphag</t>
  </si>
  <si>
    <t>lang</t>
  </si>
  <si>
    <t>tolerant</t>
  </si>
  <si>
    <t>Mittlere Lebensdauer</t>
  </si>
  <si>
    <t>Barbatula barbatula</t>
  </si>
  <si>
    <t>xxx</t>
  </si>
  <si>
    <t>rheophil</t>
  </si>
  <si>
    <t>mässig strukturgebunden</t>
  </si>
  <si>
    <t>meso-eurytherm</t>
  </si>
  <si>
    <t>lithophil</t>
  </si>
  <si>
    <t>benthivor/ insectivor</t>
  </si>
  <si>
    <t>kurz</t>
  </si>
  <si>
    <t>tolerant</t>
  </si>
  <si>
    <t>Mittlere Lebensdauer</t>
  </si>
  <si>
    <t>Cagnetta</t>
  </si>
  <si>
    <t>Salaria fluviatilis</t>
  </si>
  <si>
    <t>xxx</t>
  </si>
  <si>
    <t>xxx</t>
  </si>
  <si>
    <t>limnophil/ stagnophil</t>
  </si>
  <si>
    <t>strukturgebunden</t>
  </si>
  <si>
    <t>meso-eurytherm</t>
  </si>
  <si>
    <t>speleophil</t>
  </si>
  <si>
    <t>benthivor/ insectivor</t>
  </si>
  <si>
    <t>kurz</t>
  </si>
  <si>
    <t>intolerant</t>
  </si>
  <si>
    <t>kurzlebig</t>
  </si>
  <si>
    <t>Sonnenbarsch</t>
  </si>
  <si>
    <t>Lepomis gibbosus</t>
  </si>
  <si>
    <t>xxx</t>
  </si>
  <si>
    <t>xxx</t>
  </si>
  <si>
    <t>limnophil/ stagnophil</t>
  </si>
  <si>
    <t>strukturungebunden</t>
  </si>
  <si>
    <t>meso-eurytherm</t>
  </si>
  <si>
    <t>polyphil</t>
  </si>
  <si>
    <t>benthivor/ insectivor</t>
  </si>
  <si>
    <t>kurz</t>
  </si>
  <si>
    <t>tolerant</t>
  </si>
  <si>
    <t>kurzlebig</t>
  </si>
  <si>
    <t>Schwarzbarsch</t>
  </si>
  <si>
    <t>Micropterus dolomieui</t>
  </si>
  <si>
    <t>xxx</t>
  </si>
  <si>
    <t>xxx</t>
  </si>
  <si>
    <t>* Auf eine Charakterisierung der Gildenzugehörigkeit wird verzichtet, da der Schwarzbarsch nur sehr selten in Schweizer Fliessgewässern auftritt.</t>
  </si>
  <si>
    <t>Forellenbarsch</t>
  </si>
  <si>
    <t>Micropterus salmoides</t>
  </si>
  <si>
    <t>xxx</t>
  </si>
  <si>
    <t>xxx</t>
  </si>
  <si>
    <t>* Auf eine Charakterisierung der Gildenzugehörigkeit wird verzichtet, da der Forellenbarsch nur sehr selten in Schweizer Fliessgewässern auftritt.</t>
  </si>
  <si>
    <t>Agone</t>
  </si>
  <si>
    <t>Alosa agone</t>
  </si>
  <si>
    <t>xxx</t>
  </si>
  <si>
    <t>xxx</t>
  </si>
  <si>
    <t>* Auf eine Charakterisierung der Gildenzugehörigkeit wird verzichtet, da das Vorkommen der Agone in der Schweiz ausschliesslich auf Seen beschränkt ist.</t>
  </si>
  <si>
    <t>Maifisch</t>
  </si>
  <si>
    <t>Alosa alosa</t>
  </si>
  <si>
    <t>xxx</t>
  </si>
  <si>
    <t>xxx</t>
  </si>
  <si>
    <t>rheophil</t>
  </si>
  <si>
    <t>strukturungebunden</t>
  </si>
  <si>
    <t>meso-eurytherm</t>
  </si>
  <si>
    <t>pelagophil</t>
  </si>
  <si>
    <t>planktivor</t>
  </si>
  <si>
    <t>lang</t>
  </si>
  <si>
    <t>intolerant</t>
  </si>
  <si>
    <t>Mittlere Lebensdauer</t>
  </si>
  <si>
    <t>Cheppia</t>
  </si>
  <si>
    <t>Alosa fallax</t>
  </si>
  <si>
    <t>xxx</t>
  </si>
  <si>
    <t>xxx</t>
  </si>
  <si>
    <t>rheophil</t>
  </si>
  <si>
    <t>strukturungebunden</t>
  </si>
  <si>
    <t>meso-eurytherm</t>
  </si>
  <si>
    <t>pelagophil</t>
  </si>
  <si>
    <t>planktivor</t>
  </si>
  <si>
    <t>mittel</t>
  </si>
  <si>
    <t>intolerant</t>
  </si>
  <si>
    <t>langlebig</t>
  </si>
  <si>
    <t>Cobitis taenia</t>
  </si>
  <si>
    <t>xxx</t>
  </si>
  <si>
    <t>rheophil</t>
  </si>
  <si>
    <t>strukturgebunden</t>
  </si>
  <si>
    <t>meso-eurytherm</t>
  </si>
  <si>
    <t>phytophil</t>
  </si>
  <si>
    <t>benthivor/ insectivor</t>
  </si>
  <si>
    <t>kurz</t>
  </si>
  <si>
    <t>tolerant</t>
  </si>
  <si>
    <t>kurzlebig</t>
  </si>
  <si>
    <t>Misgurnus fossilis</t>
  </si>
  <si>
    <t>xxx</t>
  </si>
  <si>
    <t>limnophil/ stagnophil</t>
  </si>
  <si>
    <t>strukturgebunden</t>
  </si>
  <si>
    <t>meso-eurytherm</t>
  </si>
  <si>
    <t>phytophil</t>
  </si>
  <si>
    <t>benthivor/ insectivor</t>
  </si>
  <si>
    <t>kurz</t>
  </si>
  <si>
    <t>tolerant</t>
  </si>
  <si>
    <t>Mittlere Lebensdauer</t>
  </si>
  <si>
    <t>Groppe</t>
  </si>
  <si>
    <t>Cottus gobio</t>
  </si>
  <si>
    <t>xxx</t>
  </si>
  <si>
    <t>xxx</t>
  </si>
  <si>
    <t>rheophil</t>
  </si>
  <si>
    <t>strukturgebunden</t>
  </si>
  <si>
    <t>oligo-stenotherm</t>
  </si>
  <si>
    <t>speleophil</t>
  </si>
  <si>
    <t>benthivor/ insectivor</t>
  </si>
  <si>
    <t>kurz</t>
  </si>
  <si>
    <t>intolerant</t>
  </si>
  <si>
    <t>kurzlebig</t>
  </si>
  <si>
    <t>Blicke</t>
  </si>
  <si>
    <t>Blicca bjoerkna</t>
  </si>
  <si>
    <t>xxx</t>
  </si>
  <si>
    <t>xxx</t>
  </si>
  <si>
    <t>indifferent</t>
  </si>
  <si>
    <t>mässig strukturgebunden</t>
  </si>
  <si>
    <t>meso-eurytherm</t>
  </si>
  <si>
    <t>phytophil</t>
  </si>
  <si>
    <t>omnivor/ euryphag</t>
  </si>
  <si>
    <t>kurz</t>
  </si>
  <si>
    <t>tolerant</t>
  </si>
  <si>
    <t>Mittlere Lebensdauer</t>
  </si>
  <si>
    <t>Brachsmen</t>
  </si>
  <si>
    <t>Abramis brama</t>
  </si>
  <si>
    <t>xxx</t>
  </si>
  <si>
    <t>xxx</t>
  </si>
  <si>
    <t>indifferent</t>
  </si>
  <si>
    <t>strukturungebunden</t>
  </si>
  <si>
    <t>meso-eurytherm</t>
  </si>
  <si>
    <t>phytophil</t>
  </si>
  <si>
    <t>omnivor/ euryphag</t>
  </si>
  <si>
    <t>mittel</t>
  </si>
  <si>
    <t>tolerant</t>
  </si>
  <si>
    <t>langlebig</t>
  </si>
  <si>
    <t>Schneider</t>
  </si>
  <si>
    <t>Alburnoides bipunctatus</t>
  </si>
  <si>
    <t>xxx</t>
  </si>
  <si>
    <t>xxx</t>
  </si>
  <si>
    <t>rheophil</t>
  </si>
  <si>
    <t>mässig strukturgebunden</t>
  </si>
  <si>
    <t>meso-eurytherm</t>
  </si>
  <si>
    <t>lithophil</t>
  </si>
  <si>
    <t>benthivor/ insectivor</t>
  </si>
  <si>
    <t>kurz</t>
  </si>
  <si>
    <t>intolerant</t>
  </si>
  <si>
    <t>kurzlebig</t>
  </si>
  <si>
    <t>Alburnus alburnus</t>
  </si>
  <si>
    <t>xxx</t>
  </si>
  <si>
    <t>indifferent</t>
  </si>
  <si>
    <t>strukturungebunden</t>
  </si>
  <si>
    <t>meso-eurytherm</t>
  </si>
  <si>
    <t>phytophil</t>
  </si>
  <si>
    <t>omnivor/ euryphag</t>
  </si>
  <si>
    <t>kurz</t>
  </si>
  <si>
    <t>tolerant</t>
  </si>
  <si>
    <t>kurzlebig</t>
  </si>
  <si>
    <t>Alborella</t>
  </si>
  <si>
    <t>Alburnus alburnus alborella</t>
  </si>
  <si>
    <t>xxx</t>
  </si>
  <si>
    <t>xxx</t>
  </si>
  <si>
    <t>* Auf eine Charakterisierung der Gildenzugehörigkeit wird verzichtet, da das Vorkommen der Alborella in der Schweiz ausschliesslich auf Seen beschränkt ist.</t>
  </si>
  <si>
    <t>Rapfen</t>
  </si>
  <si>
    <t>Aspius aspius</t>
  </si>
  <si>
    <t>xxx</t>
  </si>
  <si>
    <t>xxx</t>
  </si>
  <si>
    <t>indifferent</t>
  </si>
  <si>
    <t>mässig strukturgebunden</t>
  </si>
  <si>
    <t>meso-eurytherm</t>
  </si>
  <si>
    <t>lithophil</t>
  </si>
  <si>
    <t>piscivor</t>
  </si>
  <si>
    <t>mittel</t>
  </si>
  <si>
    <t>tolerant</t>
  </si>
  <si>
    <t>Mittlere Lebensdauer</t>
  </si>
  <si>
    <t>Barbe</t>
  </si>
  <si>
    <t>Barbus barbus</t>
  </si>
  <si>
    <t>xxx</t>
  </si>
  <si>
    <t>xxx</t>
  </si>
  <si>
    <t>rheophil</t>
  </si>
  <si>
    <t>mässig strukturgebunden</t>
  </si>
  <si>
    <t>meso-eurytherm</t>
  </si>
  <si>
    <t>lithophil</t>
  </si>
  <si>
    <t>benthivor/ insectivor</t>
  </si>
  <si>
    <t>mittel</t>
  </si>
  <si>
    <t>intolerant</t>
  </si>
  <si>
    <t>langlebig</t>
  </si>
  <si>
    <t>Barbo canino</t>
  </si>
  <si>
    <t>Barbus meridionalis</t>
  </si>
  <si>
    <t>xxx</t>
  </si>
  <si>
    <t>xxx</t>
  </si>
  <si>
    <t>rheophil</t>
  </si>
  <si>
    <t>strukturgebunden</t>
  </si>
  <si>
    <t>meso-eurytherm</t>
  </si>
  <si>
    <t>lithophil</t>
  </si>
  <si>
    <t>benthivor/ insectivor</t>
  </si>
  <si>
    <t>mittel</t>
  </si>
  <si>
    <t>intolerant</t>
  </si>
  <si>
    <t>Mittlere Lebensdauer</t>
  </si>
  <si>
    <t>Barbo</t>
  </si>
  <si>
    <t>Barbus plebejus</t>
  </si>
  <si>
    <t>xxx</t>
  </si>
  <si>
    <t>xxx</t>
  </si>
  <si>
    <t>rheophil</t>
  </si>
  <si>
    <t>mässig strukturgebunden</t>
  </si>
  <si>
    <t>meso-eurytherm</t>
  </si>
  <si>
    <t>lithophil</t>
  </si>
  <si>
    <t>benthivor/ insectivor</t>
  </si>
  <si>
    <t>mittel</t>
  </si>
  <si>
    <t>intolerant</t>
  </si>
  <si>
    <t>langlebig</t>
  </si>
  <si>
    <t>Karausche</t>
  </si>
  <si>
    <t>Carassius carassius</t>
  </si>
  <si>
    <t>xxx</t>
  </si>
  <si>
    <t>xxx</t>
  </si>
  <si>
    <t>limnophil/ stagnophil</t>
  </si>
  <si>
    <t>mässig strukturgebunden</t>
  </si>
  <si>
    <t>meso-eurytherm</t>
  </si>
  <si>
    <t>phytophil</t>
  </si>
  <si>
    <t>omnivor/ euryphag</t>
  </si>
  <si>
    <t>kurz</t>
  </si>
  <si>
    <t>tolerant</t>
  </si>
  <si>
    <t>Mittlere Lebensdauer</t>
  </si>
  <si>
    <t>Goldfisch</t>
  </si>
  <si>
    <t>Carassius auratus auratus</t>
  </si>
  <si>
    <t>xxx</t>
  </si>
  <si>
    <t>xxx</t>
  </si>
  <si>
    <t>limnophil/ stagnophil</t>
  </si>
  <si>
    <t>strukturungebunden</t>
  </si>
  <si>
    <t>meso-eurytherm</t>
  </si>
  <si>
    <t>phytophil</t>
  </si>
  <si>
    <t>omnivor/ euryphag</t>
  </si>
  <si>
    <t>kurz</t>
  </si>
  <si>
    <t>tolerant</t>
  </si>
  <si>
    <t>langlebig</t>
  </si>
  <si>
    <t>Giebel</t>
  </si>
  <si>
    <t>Carassius auratus gibelio</t>
  </si>
  <si>
    <t>xxx</t>
  </si>
  <si>
    <t>xxx</t>
  </si>
  <si>
    <t>indifferent</t>
  </si>
  <si>
    <t>mässig strukturgebunden</t>
  </si>
  <si>
    <t>meso-eurytherm</t>
  </si>
  <si>
    <t>phytophil</t>
  </si>
  <si>
    <t>omnivor/ euryphag</t>
  </si>
  <si>
    <t>kurz</t>
  </si>
  <si>
    <t>tolerant</t>
  </si>
  <si>
    <t>langlebig</t>
  </si>
  <si>
    <t>Nase</t>
  </si>
  <si>
    <t>Chondrostoma nasus</t>
  </si>
  <si>
    <t>xxx</t>
  </si>
  <si>
    <t>xxx</t>
  </si>
  <si>
    <t>rheophil</t>
  </si>
  <si>
    <t>mässig strukturgebunden</t>
  </si>
  <si>
    <t>meso-eurytherm</t>
  </si>
  <si>
    <t>lithophil</t>
  </si>
  <si>
    <t>herbivor</t>
  </si>
  <si>
    <t>mittel</t>
  </si>
  <si>
    <t>intolerant</t>
  </si>
  <si>
    <t>Mittlere Lebensdauer</t>
  </si>
  <si>
    <t>Savetta</t>
  </si>
  <si>
    <t>Chondrostoma soetta</t>
  </si>
  <si>
    <t>xxx</t>
  </si>
  <si>
    <t>xxx</t>
  </si>
  <si>
    <t>mittel</t>
  </si>
  <si>
    <t>intolerant</t>
  </si>
  <si>
    <t>langlebig</t>
  </si>
  <si>
    <t>Chondrostoma toxostoma</t>
  </si>
  <si>
    <t>xxx</t>
  </si>
  <si>
    <t>rheophil</t>
  </si>
  <si>
    <t>mässig strukturgebunden</t>
  </si>
  <si>
    <t>meso-eurytherm</t>
  </si>
  <si>
    <t>lithophil</t>
  </si>
  <si>
    <t>omnivor/ euryphag</t>
  </si>
  <si>
    <t>mittel</t>
  </si>
  <si>
    <t>intolerant</t>
  </si>
  <si>
    <t>Mittlere Lebensdauer</t>
  </si>
  <si>
    <t>Ctenopharyngodon idella</t>
  </si>
  <si>
    <t>xxx</t>
  </si>
  <si>
    <t>* Auf eine Charakterisierung der Gildenzugehörigkeit wird verzichtet, da der Schwarzbarsch nur sehr selten in Schweizer Fliessgewässern auftritt.</t>
  </si>
  <si>
    <t>Karpfen</t>
  </si>
  <si>
    <t>Cyprinus carpio</t>
  </si>
  <si>
    <t>xxx</t>
  </si>
  <si>
    <t>xxx</t>
  </si>
  <si>
    <t>indifferent</t>
  </si>
  <si>
    <t>mässig strukturgebunden</t>
  </si>
  <si>
    <t>meso-eurytherm</t>
  </si>
  <si>
    <t>phytophil</t>
  </si>
  <si>
    <t>omnivor/ euryphag</t>
  </si>
  <si>
    <t>kurz</t>
  </si>
  <si>
    <t>tolerant</t>
  </si>
  <si>
    <t>langlebig</t>
  </si>
  <si>
    <t>Spiegelkarpfen und ähnliche Zuchtformen</t>
  </si>
  <si>
    <r>
      <t xml:space="preserve">Cyprinus carpio </t>
    </r>
    <r>
      <rPr>
        <i/>
        <sz val="9.9"/>
        <color indexed="8"/>
        <rFont val="Arial"/>
        <family val="2"/>
      </rPr>
      <t>(Zuchtform)</t>
    </r>
  </si>
  <si>
    <t>xxx</t>
  </si>
  <si>
    <t>* Auf eine Charakterisierung der Gildenzugehörigkeit wird verzichtet, da der Spiegelkarpfen nur sehr selten in Schweizer Fliessgewässern auftritt.</t>
  </si>
  <si>
    <t>Koi</t>
  </si>
  <si>
    <r>
      <t xml:space="preserve">Cyprinus carpio </t>
    </r>
    <r>
      <rPr>
        <i/>
        <sz val="9.9"/>
        <color indexed="8"/>
        <rFont val="Arial"/>
        <family val="2"/>
      </rPr>
      <t>(Zuchtform)</t>
    </r>
  </si>
  <si>
    <t>xxx</t>
  </si>
  <si>
    <t>xxx</t>
  </si>
  <si>
    <t>* Auf eine Charakterisierung der Gildenzugehörigkeit wird verzichtet, da der Koi nur sehr selten in Schweizer Fliessgewässern auftritt.</t>
  </si>
  <si>
    <t>Gründling</t>
  </si>
  <si>
    <t>Gobio gobio</t>
  </si>
  <si>
    <t>xxx</t>
  </si>
  <si>
    <t>xxx</t>
  </si>
  <si>
    <t>rheophil</t>
  </si>
  <si>
    <t>mässig strukturgebunden</t>
  </si>
  <si>
    <t>meso-eurytherm</t>
  </si>
  <si>
    <t>psammophil</t>
  </si>
  <si>
    <t>benthivor/ insectivor</t>
  </si>
  <si>
    <t>kurz</t>
  </si>
  <si>
    <t>tolerant</t>
  </si>
  <si>
    <t>kurzlebig</t>
  </si>
  <si>
    <t>Hypophthalmichthys molitrix</t>
  </si>
  <si>
    <t>xxx</t>
  </si>
  <si>
    <t>* Auf eine Charakterisierung der Gildenzugehörigkeit wird verzichtet, da der silberne Tolstolob nur sehr selten in Schweizer Fliessgewässern auftritt.</t>
  </si>
  <si>
    <t>Hypophthalmichthys nobilis</t>
  </si>
  <si>
    <t>xxx</t>
  </si>
  <si>
    <t>* Auf eine Charakterisierung der Gildenzugehörigkeit wird verzichtet, da der gefleckte Tolstolob nur sehr selten in Schweizer Fliessgewässern auftritt.</t>
  </si>
  <si>
    <t>Moderlieschen</t>
  </si>
  <si>
    <t>Leucaspius delineatus</t>
  </si>
  <si>
    <t>xxx</t>
  </si>
  <si>
    <t>xxx</t>
  </si>
  <si>
    <t>limnophil/ stagnophil</t>
  </si>
  <si>
    <t>mässig strukturgebunden</t>
  </si>
  <si>
    <t>meso-eurytherm</t>
  </si>
  <si>
    <t>phytophil</t>
  </si>
  <si>
    <t>omnivor/ euryphag</t>
  </si>
  <si>
    <t>kurz</t>
  </si>
  <si>
    <t>tolerant</t>
  </si>
  <si>
    <t>kurzlebig</t>
  </si>
  <si>
    <t>Alet</t>
  </si>
  <si>
    <t>Leuciscus cephalus</t>
  </si>
  <si>
    <t>xxx</t>
  </si>
  <si>
    <t>xxx</t>
  </si>
  <si>
    <t>rheophil</t>
  </si>
  <si>
    <t>strukturgebunden</t>
  </si>
  <si>
    <t>meso-eurytherm</t>
  </si>
  <si>
    <t>lithophil</t>
  </si>
  <si>
    <t>omnivor/ euryphag</t>
  </si>
  <si>
    <t>mittel</t>
  </si>
  <si>
    <t>tolerant</t>
  </si>
  <si>
    <t>Mittlere Lebensdauer</t>
  </si>
  <si>
    <t>Goldorfe</t>
  </si>
  <si>
    <r>
      <t xml:space="preserve">Leuciscus idus </t>
    </r>
    <r>
      <rPr>
        <i/>
        <sz val="9.9"/>
        <color indexed="8"/>
        <rFont val="Arial"/>
        <family val="2"/>
      </rPr>
      <t>(Zuchtform)</t>
    </r>
  </si>
  <si>
    <t>xxx</t>
  </si>
  <si>
    <t>xxx</t>
  </si>
  <si>
    <t>* Auf eine Charakterisierung der Gildenzugehörigkeit wird verzichtet, da die Goldorfe nur sehr selten in Schweizer Fliessgewässern auftritt.</t>
  </si>
  <si>
    <t>Hasel</t>
  </si>
  <si>
    <t>Leuciscus leuciscus</t>
  </si>
  <si>
    <t>xxx</t>
  </si>
  <si>
    <t>xxx</t>
  </si>
  <si>
    <t>rheophil</t>
  </si>
  <si>
    <t>mässig strukturgebunden</t>
  </si>
  <si>
    <t>meso-eurytherm</t>
  </si>
  <si>
    <t>lithophil</t>
  </si>
  <si>
    <t>omnivor/ euryphag</t>
  </si>
  <si>
    <t>kurz</t>
  </si>
  <si>
    <t>intolerant</t>
  </si>
  <si>
    <t>Mittlere Lebensdauer</t>
  </si>
  <si>
    <t>Strigione</t>
  </si>
  <si>
    <t>Leuciscus souffia muticellus</t>
  </si>
  <si>
    <t>xxx</t>
  </si>
  <si>
    <t>xxx</t>
  </si>
  <si>
    <t>rheophil</t>
  </si>
  <si>
    <t>strukturgebunden</t>
  </si>
  <si>
    <t>meso-eurytherm</t>
  </si>
  <si>
    <t>lithophil</t>
  </si>
  <si>
    <t>benthivor/ insectivor</t>
  </si>
  <si>
    <t>kurz</t>
  </si>
  <si>
    <t>intolerant</t>
  </si>
  <si>
    <t>Mittlere Lebensdauer</t>
  </si>
  <si>
    <t>Strömer</t>
  </si>
  <si>
    <t>Leuciscus souffia souffia</t>
  </si>
  <si>
    <t>xxx</t>
  </si>
  <si>
    <t>xxx</t>
  </si>
  <si>
    <t>rheophil</t>
  </si>
  <si>
    <t>mässig strukturgebunden</t>
  </si>
  <si>
    <t>oligo-stenotherm</t>
  </si>
  <si>
    <t>lithophil</t>
  </si>
  <si>
    <t>benthivor/ insectivor</t>
  </si>
  <si>
    <t>kurz</t>
  </si>
  <si>
    <t>intolerant</t>
  </si>
  <si>
    <t>Mittlere Lebensdauer</t>
  </si>
  <si>
    <t>Elritze</t>
  </si>
  <si>
    <t>Phoxinus phoxinus</t>
  </si>
  <si>
    <t>xxx</t>
  </si>
  <si>
    <t>xxx</t>
  </si>
  <si>
    <t>rheophil</t>
  </si>
  <si>
    <t>mässig strukturgebunden</t>
  </si>
  <si>
    <t>oligo-stenotherm</t>
  </si>
  <si>
    <t>lithophil</t>
  </si>
  <si>
    <t>benthivor/ insectivor</t>
  </si>
  <si>
    <t>kurz</t>
  </si>
  <si>
    <t>tolerant</t>
  </si>
  <si>
    <t>kurzlebig</t>
  </si>
  <si>
    <t>Blaubandbärbling</t>
  </si>
  <si>
    <t>Pseudorasbora parva</t>
  </si>
  <si>
    <t>xxx</t>
  </si>
  <si>
    <t>xxx</t>
  </si>
  <si>
    <t>limnophil/ stagnophil</t>
  </si>
  <si>
    <t>tolerant</t>
  </si>
  <si>
    <t>kurzlebig</t>
  </si>
  <si>
    <t>Bitterling</t>
  </si>
  <si>
    <t>Rhodeus amarus</t>
  </si>
  <si>
    <t>xxx</t>
  </si>
  <si>
    <t>xxx</t>
  </si>
  <si>
    <t>limnophil/ stagnophil</t>
  </si>
  <si>
    <t>ostracophil</t>
  </si>
  <si>
    <t>intolerant</t>
  </si>
  <si>
    <t>kurzlebig</t>
  </si>
  <si>
    <t>Pigo</t>
  </si>
  <si>
    <t>Rutilus pigus</t>
  </si>
  <si>
    <t>xxx</t>
  </si>
  <si>
    <t>xxx</t>
  </si>
  <si>
    <t>rheophil</t>
  </si>
  <si>
    <t>tolerant</t>
  </si>
  <si>
    <t>Mittlere Lebensdauer</t>
  </si>
  <si>
    <t>Triotto</t>
  </si>
  <si>
    <t>Rutilus rubilio</t>
  </si>
  <si>
    <t>xxx</t>
  </si>
  <si>
    <t>xxx</t>
  </si>
  <si>
    <t>indifferent</t>
  </si>
  <si>
    <t>langlebig</t>
  </si>
  <si>
    <t>Rotauge</t>
  </si>
  <si>
    <t>Rutilus rutilus</t>
  </si>
  <si>
    <t>xxx</t>
  </si>
  <si>
    <t>xxx</t>
  </si>
  <si>
    <t>indifferent</t>
  </si>
  <si>
    <t>tolerant</t>
  </si>
  <si>
    <t>Mittlere Lebensdauer</t>
  </si>
  <si>
    <t>Rotfeder</t>
  </si>
  <si>
    <t>Scardinius erythrophthalmus</t>
  </si>
  <si>
    <t>xxx</t>
  </si>
  <si>
    <t>xxx</t>
  </si>
  <si>
    <t>limnophil/ stagnophil</t>
  </si>
  <si>
    <t>mässig strukturgebunden</t>
  </si>
  <si>
    <t>meso-eurytherm</t>
  </si>
  <si>
    <t>phytophil</t>
  </si>
  <si>
    <t>omnivor/ euryphag</t>
  </si>
  <si>
    <t>kurz</t>
  </si>
  <si>
    <t>tolerant</t>
  </si>
  <si>
    <t>Mittlere Lebensdauer</t>
  </si>
  <si>
    <t>Schleie</t>
  </si>
  <si>
    <t>Tinca tinca</t>
  </si>
  <si>
    <t>xxx</t>
  </si>
  <si>
    <t>xxx</t>
  </si>
  <si>
    <t>limnophil/ stagnophil</t>
  </si>
  <si>
    <t>strukturgebunden</t>
  </si>
  <si>
    <t>meso-eurytherm</t>
  </si>
  <si>
    <t>phytophil</t>
  </si>
  <si>
    <t>omnivor/ euryphag</t>
  </si>
  <si>
    <t>kurz</t>
  </si>
  <si>
    <t>tolerant</t>
  </si>
  <si>
    <t>langlebig</t>
  </si>
  <si>
    <t>Hecht</t>
  </si>
  <si>
    <t>Esox lucius</t>
  </si>
  <si>
    <t>xxx</t>
  </si>
  <si>
    <t>xxx</t>
  </si>
  <si>
    <t>indifferent</t>
  </si>
  <si>
    <t>strukturgebunden</t>
  </si>
  <si>
    <t>meso-eurytherm</t>
  </si>
  <si>
    <t>phytophil</t>
  </si>
  <si>
    <t>piscivor</t>
  </si>
  <si>
    <t>kurz</t>
  </si>
  <si>
    <t>tolerant</t>
  </si>
  <si>
    <t>langlebig</t>
  </si>
  <si>
    <t>Trüsche</t>
  </si>
  <si>
    <t>Lota lota</t>
  </si>
  <si>
    <t>xxx</t>
  </si>
  <si>
    <t>xxx</t>
  </si>
  <si>
    <t>indifferent</t>
  </si>
  <si>
    <t>strukturgebunden</t>
  </si>
  <si>
    <t>oligo-stenotherm</t>
  </si>
  <si>
    <t>lithophil</t>
  </si>
  <si>
    <t>piscivor</t>
  </si>
  <si>
    <t>mittel</t>
  </si>
  <si>
    <t>intolerant</t>
  </si>
  <si>
    <t>langlebig</t>
  </si>
  <si>
    <t>Stichling</t>
  </si>
  <si>
    <t>Gasterosteus aculeatus</t>
  </si>
  <si>
    <t>xxx</t>
  </si>
  <si>
    <t>xxx</t>
  </si>
  <si>
    <t>indifferent</t>
  </si>
  <si>
    <t>strukturungebunden</t>
  </si>
  <si>
    <t>meso-eurytherm</t>
  </si>
  <si>
    <t>phytophil*</t>
  </si>
  <si>
    <t>omnivor/ euryphag</t>
  </si>
  <si>
    <t>kurz</t>
  </si>
  <si>
    <t>tolerant</t>
  </si>
  <si>
    <t>kurzlebig</t>
  </si>
  <si>
    <t>* Die Männchen bauen ein Nest aus Pflanzenmaterial.</t>
  </si>
  <si>
    <t>Ghiozzo</t>
  </si>
  <si>
    <t>Padogobius bonelli</t>
  </si>
  <si>
    <t>xxx</t>
  </si>
  <si>
    <t>xxx</t>
  </si>
  <si>
    <t>* Auf eine Charakterisierung der Gildenzugehörigkeit wird verzichtet, da das Vorkommen des Ghiozzos in der Schweiz ausschliesslich auf Seen beschränkt ist.</t>
  </si>
  <si>
    <t>Ictalurus nebulosus</t>
  </si>
  <si>
    <t>xxx</t>
  </si>
  <si>
    <t>indifferent</t>
  </si>
  <si>
    <t>mässig strukturgebunden</t>
  </si>
  <si>
    <t>meso-eurytherm</t>
  </si>
  <si>
    <t>phytophil</t>
  </si>
  <si>
    <t>omnivor/ euryphag</t>
  </si>
  <si>
    <t>mittel</t>
  </si>
  <si>
    <t>tolerant</t>
  </si>
  <si>
    <t>langlebig</t>
  </si>
  <si>
    <t>Kaulbarsch</t>
  </si>
  <si>
    <t>Gymnocephalus cernuus</t>
  </si>
  <si>
    <t>xxx</t>
  </si>
  <si>
    <t>xxx</t>
  </si>
  <si>
    <t>indifferent</t>
  </si>
  <si>
    <t>mässig strukturgebunden</t>
  </si>
  <si>
    <t>meso-eurytherm</t>
  </si>
  <si>
    <t>lithophil</t>
  </si>
  <si>
    <t>benthivor/ insectivor</t>
  </si>
  <si>
    <t>kurz</t>
  </si>
  <si>
    <t>tolerant</t>
  </si>
  <si>
    <t>Mittlere Lebensdauer</t>
  </si>
  <si>
    <t>Perca fluviatilis</t>
  </si>
  <si>
    <t>xxx</t>
  </si>
  <si>
    <t>indifferent</t>
  </si>
  <si>
    <t>strukturungebunden</t>
  </si>
  <si>
    <t>meso-eurytherm</t>
  </si>
  <si>
    <t>phytophil</t>
  </si>
  <si>
    <t>benthivor/ insectivor</t>
  </si>
  <si>
    <t>kurz</t>
  </si>
  <si>
    <t>tolerant</t>
  </si>
  <si>
    <t>Mittlere Lebensdauer</t>
  </si>
  <si>
    <t>Zander</t>
  </si>
  <si>
    <t>Sander lucioperca</t>
  </si>
  <si>
    <t>xxx</t>
  </si>
  <si>
    <t>xxx</t>
  </si>
  <si>
    <t>indifferent</t>
  </si>
  <si>
    <t>mässig strukturgebunden</t>
  </si>
  <si>
    <t>meso-eurytherm</t>
  </si>
  <si>
    <t>phytophil</t>
  </si>
  <si>
    <t>piscivor</t>
  </si>
  <si>
    <t>kurz</t>
  </si>
  <si>
    <t>langlebig</t>
  </si>
  <si>
    <t>Rhonestreber</t>
  </si>
  <si>
    <t>Zingel asper</t>
  </si>
  <si>
    <t>xxx</t>
  </si>
  <si>
    <t>xxx</t>
  </si>
  <si>
    <t>rheophil</t>
  </si>
  <si>
    <t>strukturgebunden</t>
  </si>
  <si>
    <t>meso-eurytherm</t>
  </si>
  <si>
    <t>lithophil</t>
  </si>
  <si>
    <t>benthivor/ insectivor</t>
  </si>
  <si>
    <t>kurz</t>
  </si>
  <si>
    <t>intolerant</t>
  </si>
  <si>
    <t>Mittlere Lebensdauer</t>
  </si>
  <si>
    <t>Flussneunauge</t>
  </si>
  <si>
    <t>Lampetra fluviatilis</t>
  </si>
  <si>
    <t>xxx</t>
  </si>
  <si>
    <t>xxx</t>
  </si>
  <si>
    <t>rheophil</t>
  </si>
  <si>
    <t>strukturungebunden</t>
  </si>
  <si>
    <t>lithophil</t>
  </si>
  <si>
    <t>piscivor</t>
  </si>
  <si>
    <t>lang</t>
  </si>
  <si>
    <t>intolerant</t>
  </si>
  <si>
    <t>Mittlere Lebensdauer</t>
  </si>
  <si>
    <t>* Parasitisch auf Fischen lebend.</t>
  </si>
  <si>
    <t>Bachneunauge</t>
  </si>
  <si>
    <t>Lampetra planeri</t>
  </si>
  <si>
    <t>xxx</t>
  </si>
  <si>
    <t>xxx</t>
  </si>
  <si>
    <t>rheophil</t>
  </si>
  <si>
    <t>strukturungebunden</t>
  </si>
  <si>
    <t>oligo-stenotherm</t>
  </si>
  <si>
    <t>lithophil</t>
  </si>
  <si>
    <t>detrivor</t>
  </si>
  <si>
    <t>mittel</t>
  </si>
  <si>
    <t>intolerant</t>
  </si>
  <si>
    <t>Mittlere Lebensdauer</t>
  </si>
  <si>
    <t>Felchen (alle Taxa)</t>
  </si>
  <si>
    <r>
      <t xml:space="preserve">Coregonus </t>
    </r>
    <r>
      <rPr>
        <i/>
        <sz val="9.9"/>
        <color indexed="8"/>
        <rFont val="Arial"/>
        <family val="2"/>
      </rPr>
      <t>spp.</t>
    </r>
  </si>
  <si>
    <t>xxx</t>
  </si>
  <si>
    <t>limnophil/ stagnophil</t>
  </si>
  <si>
    <t>strukturungebunden</t>
  </si>
  <si>
    <t>oligo-stenotherm</t>
  </si>
  <si>
    <t>pelagophil</t>
  </si>
  <si>
    <t>planktivor</t>
  </si>
  <si>
    <t>mittel</t>
  </si>
  <si>
    <t>intolerant</t>
  </si>
  <si>
    <t>Mittlere Lebensdauer</t>
  </si>
  <si>
    <t>Huchen</t>
  </si>
  <si>
    <t>Hucho hucho</t>
  </si>
  <si>
    <t>xxx</t>
  </si>
  <si>
    <t>xxx</t>
  </si>
  <si>
    <t>rheophil</t>
  </si>
  <si>
    <t>mässig strukturgebunden</t>
  </si>
  <si>
    <t>oligo-stenotherm</t>
  </si>
  <si>
    <t>lithophil</t>
  </si>
  <si>
    <t>piscivor</t>
  </si>
  <si>
    <t>mittel</t>
  </si>
  <si>
    <t>intolerant</t>
  </si>
  <si>
    <t>Mittlere Lebensdauer</t>
  </si>
  <si>
    <t>Lachs</t>
  </si>
  <si>
    <t>Salmo salar</t>
  </si>
  <si>
    <t>xxx</t>
  </si>
  <si>
    <t>xxx</t>
  </si>
  <si>
    <t>rheophil</t>
  </si>
  <si>
    <t>strukturgebunden</t>
  </si>
  <si>
    <t>oligo-stenotherm</t>
  </si>
  <si>
    <t>lithophil</t>
  </si>
  <si>
    <t>benthivor/ insectivor</t>
  </si>
  <si>
    <t>lang</t>
  </si>
  <si>
    <t>intolerant</t>
  </si>
  <si>
    <t>Mittlere Lebensdauer</t>
  </si>
  <si>
    <t>Regenbogenforelle</t>
  </si>
  <si>
    <t>Oncorhynchus mykiss</t>
  </si>
  <si>
    <t>xxx</t>
  </si>
  <si>
    <t>xxx</t>
  </si>
  <si>
    <t>rheophil</t>
  </si>
  <si>
    <t>mässig strukturgebunden</t>
  </si>
  <si>
    <t>oligo-stenotherm</t>
  </si>
  <si>
    <t>lithophil</t>
  </si>
  <si>
    <t>benthivor/ insectivor</t>
  </si>
  <si>
    <t>mittel</t>
  </si>
  <si>
    <t>intolerant</t>
  </si>
  <si>
    <t>Mittlere Lebensdauer</t>
  </si>
  <si>
    <t>Bachforelle</t>
  </si>
  <si>
    <t>Salmo trutta fario</t>
  </si>
  <si>
    <t>bf</t>
  </si>
  <si>
    <t>xxx</t>
  </si>
  <si>
    <t>rheophil</t>
  </si>
  <si>
    <t>strukturgebunden</t>
  </si>
  <si>
    <t>oligo-stenotherm</t>
  </si>
  <si>
    <t>lithophil</t>
  </si>
  <si>
    <t>benthivor/ insectivor</t>
  </si>
  <si>
    <t>kurz</t>
  </si>
  <si>
    <t>intolerant</t>
  </si>
  <si>
    <t>Mittlere Lebensdauer</t>
  </si>
  <si>
    <t>Seeforelle</t>
  </si>
  <si>
    <t>Salmo trutta lacustris</t>
  </si>
  <si>
    <t>xxx</t>
  </si>
  <si>
    <t>xxx</t>
  </si>
  <si>
    <t>limnophil/ stagnophil</t>
  </si>
  <si>
    <t>strukturgebunden</t>
  </si>
  <si>
    <t>oligo-stenotherm</t>
  </si>
  <si>
    <t>lithophil</t>
  </si>
  <si>
    <t>benthivor/ insectivor</t>
  </si>
  <si>
    <t>mittel</t>
  </si>
  <si>
    <t>intolerant</t>
  </si>
  <si>
    <t>Mittlere Lebensdauer</t>
  </si>
  <si>
    <t>Trota marmorata</t>
  </si>
  <si>
    <t>Salmo trutta marmoratus</t>
  </si>
  <si>
    <t>xxx</t>
  </si>
  <si>
    <t>xxx</t>
  </si>
  <si>
    <t>rheophil</t>
  </si>
  <si>
    <t>strukturgebunden</t>
  </si>
  <si>
    <t>oligo-stenotherm</t>
  </si>
  <si>
    <t>lithophil</t>
  </si>
  <si>
    <t>benthivor/ insectivor</t>
  </si>
  <si>
    <t>mittel</t>
  </si>
  <si>
    <t>intolerant</t>
  </si>
  <si>
    <t>langlebig</t>
  </si>
  <si>
    <t>Meerforelle</t>
  </si>
  <si>
    <t>Salmo trutta trutta</t>
  </si>
  <si>
    <t>xxx</t>
  </si>
  <si>
    <t>xxx</t>
  </si>
  <si>
    <t>rheophil</t>
  </si>
  <si>
    <t>strukturgebunden</t>
  </si>
  <si>
    <t>oligo-stenotherm</t>
  </si>
  <si>
    <t>lithophil</t>
  </si>
  <si>
    <t>benthivor/ insectivor</t>
  </si>
  <si>
    <t>lang</t>
  </si>
  <si>
    <t>intolerant</t>
  </si>
  <si>
    <t>Mittlere Lebensdauer</t>
  </si>
  <si>
    <t>Seesaibling</t>
  </si>
  <si>
    <t>Salvelinus alpinus</t>
  </si>
  <si>
    <t>xxx</t>
  </si>
  <si>
    <t>xxx</t>
  </si>
  <si>
    <t>limnophil/ stagnophil</t>
  </si>
  <si>
    <t>strukturungebunden</t>
  </si>
  <si>
    <t>oligo-stenotherm</t>
  </si>
  <si>
    <t>lithophil</t>
  </si>
  <si>
    <t>piscivor</t>
  </si>
  <si>
    <t>kurz</t>
  </si>
  <si>
    <t>intolerant</t>
  </si>
  <si>
    <t>langlebig</t>
  </si>
  <si>
    <t>Salvelinus namaycush</t>
  </si>
  <si>
    <t>xxx</t>
  </si>
  <si>
    <t>* Auf eine Charakterisierung der Gildenzugehörigkeit wird verzichtet, da das Vorkommen der kanadischen Seeforelle in der Schweiz ausschliesslich auf Bergseen beschränkt ist.</t>
  </si>
  <si>
    <t>Bachsaibling</t>
  </si>
  <si>
    <t>Salvelinus fontinalis</t>
  </si>
  <si>
    <t>xxx</t>
  </si>
  <si>
    <t>xxx</t>
  </si>
  <si>
    <t>rheophil</t>
  </si>
  <si>
    <t>strukturgebunden</t>
  </si>
  <si>
    <t>oligo-stenotherm</t>
  </si>
  <si>
    <t>lithophil</t>
  </si>
  <si>
    <t>benthivor/ insectivor</t>
  </si>
  <si>
    <t>kurz</t>
  </si>
  <si>
    <t>intolerant</t>
  </si>
  <si>
    <t>Mittlere Lebensdauer</t>
  </si>
  <si>
    <t>Äsche</t>
  </si>
  <si>
    <t>Thymallus thymallus</t>
  </si>
  <si>
    <t>xxx</t>
  </si>
  <si>
    <t>xxx</t>
  </si>
  <si>
    <t>rheophil</t>
  </si>
  <si>
    <t>mässig strukturgebunden</t>
  </si>
  <si>
    <t>oligo-stenotherm</t>
  </si>
  <si>
    <t>lithophil</t>
  </si>
  <si>
    <t>benthivor/ insectivor</t>
  </si>
  <si>
    <t>mittel</t>
  </si>
  <si>
    <t>intolerant</t>
  </si>
  <si>
    <t>Mittlere Lebensdauer</t>
  </si>
  <si>
    <t>Wels</t>
  </si>
  <si>
    <t>Silurus glanis</t>
  </si>
  <si>
    <t>xxx</t>
  </si>
  <si>
    <t>xxx</t>
  </si>
  <si>
    <t>indifferent</t>
  </si>
  <si>
    <t>strukturgebunden</t>
  </si>
  <si>
    <t>meso-eurytherm</t>
  </si>
  <si>
    <t>phytophil</t>
  </si>
  <si>
    <t>piscivor</t>
  </si>
  <si>
    <t>kurz</t>
  </si>
  <si>
    <t>tolerant</t>
  </si>
  <si>
    <t>langlebig</t>
  </si>
  <si>
    <t>Hundsfisch</t>
  </si>
  <si>
    <t>Umbra krameri</t>
  </si>
  <si>
    <t>xxx</t>
  </si>
  <si>
    <t>xxx</t>
  </si>
  <si>
    <t>limnophil/ stagnophil</t>
  </si>
  <si>
    <t>strukturgebunden</t>
  </si>
  <si>
    <t>meso-eurytherm</t>
  </si>
  <si>
    <t>phytophil</t>
  </si>
  <si>
    <t>omnivor/ euryphag</t>
  </si>
  <si>
    <t>kurz</t>
  </si>
  <si>
    <t>intolerant</t>
  </si>
  <si>
    <t>kurzlebig</t>
  </si>
  <si>
    <t>Fischart</t>
  </si>
  <si>
    <t xml:space="preserve">Absolute Häufigkeit </t>
  </si>
  <si>
    <t xml:space="preserve">Relative Häufigkeit (%) </t>
  </si>
  <si>
    <t>Gesamtzahl Fische:</t>
  </si>
  <si>
    <t>Beobachtete Fischdichte:</t>
  </si>
  <si>
    <r>
      <t>Individuen / 100 m</t>
    </r>
    <r>
      <rPr>
        <b/>
        <sz val="9.9"/>
        <color indexed="8"/>
        <rFont val="Arial"/>
        <family val="2"/>
      </rPr>
      <t>2</t>
    </r>
  </si>
  <si>
    <t>Selbster-haltend</t>
  </si>
  <si>
    <t>FALSE</t>
  </si>
  <si>
    <t>Klassen</t>
  </si>
  <si>
    <t>Formel Manuell</t>
  </si>
  <si>
    <t>Klassenangehörige</t>
  </si>
  <si>
    <t>&lt;30</t>
  </si>
  <si>
    <t>31-40</t>
  </si>
  <si>
    <t>41-50</t>
  </si>
  <si>
    <t>51-60</t>
  </si>
  <si>
    <t>61-70</t>
  </si>
  <si>
    <t>71-80</t>
  </si>
  <si>
    <t>81-90</t>
  </si>
  <si>
    <t>91-100</t>
  </si>
  <si>
    <t>101-110</t>
  </si>
  <si>
    <t>111-120</t>
  </si>
  <si>
    <t>121-130</t>
  </si>
  <si>
    <t>131-140</t>
  </si>
  <si>
    <t>141-150</t>
  </si>
  <si>
    <t>151-160</t>
  </si>
  <si>
    <t>161-170</t>
  </si>
  <si>
    <t>171-180</t>
  </si>
  <si>
    <t>181-190</t>
  </si>
  <si>
    <t>191-200</t>
  </si>
  <si>
    <t>201-210</t>
  </si>
  <si>
    <t>211-220</t>
  </si>
  <si>
    <t>221-230</t>
  </si>
  <si>
    <t>231-240</t>
  </si>
  <si>
    <t>241-250</t>
  </si>
  <si>
    <t>251-260</t>
  </si>
  <si>
    <t>261-270</t>
  </si>
  <si>
    <t>271-280</t>
  </si>
  <si>
    <t>281-290</t>
  </si>
  <si>
    <t>291-300</t>
  </si>
  <si>
    <t>301-310</t>
  </si>
  <si>
    <t>311-320</t>
  </si>
  <si>
    <t>321-330</t>
  </si>
  <si>
    <t>331-340</t>
  </si>
  <si>
    <t>&gt;340</t>
  </si>
  <si>
    <t>Längen (mm)</t>
  </si>
  <si>
    <t>Gildenstärke (alle Individuen &gt; 30 mm)</t>
  </si>
  <si>
    <t>Anzahl Individuen &gt; 30 mm:</t>
  </si>
  <si>
    <t>Bereich</t>
  </si>
  <si>
    <t>Gilde</t>
  </si>
  <si>
    <t>Anzahl Individuen</t>
  </si>
  <si>
    <t>Relativer Anteil (%)</t>
  </si>
  <si>
    <t>Generelle Strömungspräferenz</t>
  </si>
  <si>
    <t>Anzahl Arten:</t>
  </si>
  <si>
    <t>Felchen</t>
  </si>
  <si>
    <t>Temperaturtoleranz</t>
  </si>
  <si>
    <t>Bevorzugtes Laichsubstrat</t>
  </si>
  <si>
    <t>Ernährungstyp</t>
  </si>
  <si>
    <t>detritivor</t>
  </si>
  <si>
    <t>Migrationstyp</t>
  </si>
  <si>
    <t>Kurz</t>
  </si>
  <si>
    <t>Mittel</t>
  </si>
  <si>
    <t>Lang</t>
  </si>
  <si>
    <t>Tolerant</t>
  </si>
  <si>
    <t>Intolerant</t>
  </si>
  <si>
    <t>Kurzlebig</t>
  </si>
  <si>
    <t>Langlebig</t>
  </si>
  <si>
    <t>Toleranz gegenüber Verschmutzung</t>
  </si>
  <si>
    <t>und Degradierung der Gewässer</t>
  </si>
  <si>
    <r>
      <t>Befischte Fläche (m</t>
    </r>
    <r>
      <rPr>
        <vertAlign val="superscript"/>
        <sz val="9.9"/>
        <color indexed="8"/>
        <rFont val="Arial"/>
        <family val="2"/>
      </rPr>
      <t>2</t>
    </r>
    <r>
      <rPr>
        <sz val="9.9"/>
        <color indexed="8"/>
        <rFont val="Arial"/>
        <family val="0"/>
      </rPr>
      <t>):</t>
    </r>
  </si>
  <si>
    <t>Gildenzahl (alle Individuen &gt; 30 mm der sich selbst erhaltenden Arten)</t>
  </si>
  <si>
    <t>Anzahl Individuen &gt; 30mm der sich selbst erhaltenden Arten:</t>
  </si>
  <si>
    <t>Gildenzahl</t>
  </si>
  <si>
    <t>Toleranz gegenüber Verschmutzung und Degradierung der Gewässer</t>
  </si>
  <si>
    <t>Sentinel species</t>
  </si>
  <si>
    <t>Altersklassen-grenze 1 (mm)</t>
  </si>
  <si>
    <t>Altersklassen-grenze 2 (mm)</t>
  </si>
  <si>
    <t>Weitere Auswertung: Um Gildenstärke und Gildenzahl zu bestimmen, wählen Sie in    Spalte F die selbst erhaltenden Arten aus und klicken Sie auf &lt;Gildenzahl&gt;.</t>
  </si>
  <si>
    <t xml:space="preserve">Um die Altersstruktur zu bestimmen, wählen Sie in Spalte G die "Sentinel Species" aus (es stehen nur intolerante Arten zur     Auswahl). Für jede der ausgewählten Arten geben Sie in Spalte H die Altersklassengrenze 1 (Grenze zwischen 0+-Individuen und </t>
  </si>
  <si>
    <t>Juvenilen) sowie in Spalte I die Altersklassengrenze 2 (Grenze zwischen Juvenilen und Adulten) ein. Diese Grenzen können Sie aus   den Längenfrequenzdiagrammen (Arbeitsblatt "Diagramm 1" etc.) bestimmen. Anschliessend klicken Sie auf &lt;Altersstruktur&gt;.</t>
  </si>
  <si>
    <t>Gesamtzahl Individuen</t>
  </si>
  <si>
    <t>0+ Individuen</t>
  </si>
  <si>
    <t>Anzahl</t>
  </si>
  <si>
    <t>Anteil (%)</t>
  </si>
  <si>
    <t>Juvenile</t>
  </si>
  <si>
    <t>Adulte</t>
  </si>
  <si>
    <t>Maximum -&gt;</t>
  </si>
  <si>
    <t>Alternative/Kürzel</t>
  </si>
  <si>
    <t>Weiteres Kürzel</t>
  </si>
  <si>
    <t>Schmerle</t>
  </si>
  <si>
    <t>Bartgrundel</t>
  </si>
  <si>
    <t>Steinbeisser</t>
  </si>
  <si>
    <t>Dorngrundel</t>
  </si>
  <si>
    <t>Schlammpeitzger</t>
  </si>
  <si>
    <t>Moorgrundel</t>
  </si>
  <si>
    <t>Laube</t>
  </si>
  <si>
    <t>Ukelei</t>
  </si>
  <si>
    <t>Soiffe</t>
  </si>
  <si>
    <t>Sofie</t>
  </si>
  <si>
    <t>Spiegelkarpfen</t>
  </si>
  <si>
    <t>Graskarpfen</t>
  </si>
  <si>
    <t>weisser Amur</t>
  </si>
  <si>
    <t>Silberkarpfen</t>
  </si>
  <si>
    <t>Silberner Tolstolob</t>
  </si>
  <si>
    <t>Marmorkarpfen</t>
  </si>
  <si>
    <t>Gefleckter Tolstolob</t>
  </si>
  <si>
    <t>Zwergwels</t>
  </si>
  <si>
    <t>Katzenwels</t>
  </si>
  <si>
    <t>Flussbarsch</t>
  </si>
  <si>
    <t>Egli</t>
  </si>
  <si>
    <t>Amerik. Seesaibling</t>
  </si>
  <si>
    <t>Kanad. Seeforelle</t>
  </si>
  <si>
    <t xml:space="preserve">Gesamtzahl Gilden: </t>
  </si>
  <si>
    <t>Artenvorkommen (alle Individuen &gt; 30 mm)</t>
  </si>
  <si>
    <t>Fischart ( &gt; 30 mm)</t>
  </si>
</sst>
</file>

<file path=xl/styles.xml><?xml version="1.0" encoding="utf-8"?>
<styleSheet xmlns="http://schemas.openxmlformats.org/spreadsheetml/2006/main">
  <numFmts count="3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ATS&quot;\ #,##0;\-&quot;ATS&quot;\ #,##0"/>
    <numFmt numFmtId="179" formatCode="&quot;ATS&quot;\ #,##0;[Red]\-&quot;ATS&quot;\ #,##0"/>
    <numFmt numFmtId="180" formatCode="&quot;ATS&quot;\ #,##0.00;\-&quot;ATS&quot;\ #,##0.00"/>
    <numFmt numFmtId="181" formatCode="&quot;ATS&quot;\ #,##0.00;[Red]\-&quot;ATS&quot;\ #,##0.00"/>
    <numFmt numFmtId="182" formatCode="_-&quot;ATS&quot;\ * #,##0_-;\-&quot;ATS&quot;\ * #,##0_-;_-&quot;ATS&quot;\ * &quot;-&quot;_-;_-@_-"/>
    <numFmt numFmtId="183" formatCode="_-&quot;ATS&quot;\ * #,##0.00_-;\-&quot;ATS&quot;\ * #,##0.00_-;_-&quot;ATS&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s>
  <fonts count="17">
    <font>
      <sz val="10"/>
      <name val="Arial"/>
      <family val="0"/>
    </font>
    <font>
      <sz val="10"/>
      <color indexed="8"/>
      <name val="Arial"/>
      <family val="0"/>
    </font>
    <font>
      <b/>
      <sz val="12"/>
      <color indexed="8"/>
      <name val="Arial"/>
      <family val="2"/>
    </font>
    <font>
      <sz val="9.9"/>
      <color indexed="8"/>
      <name val="Arial"/>
      <family val="0"/>
    </font>
    <font>
      <b/>
      <sz val="10"/>
      <color indexed="8"/>
      <name val="Arial"/>
      <family val="2"/>
    </font>
    <font>
      <b/>
      <sz val="18"/>
      <color indexed="8"/>
      <name val="Arial"/>
      <family val="2"/>
    </font>
    <font>
      <sz val="12"/>
      <color indexed="8"/>
      <name val="Arial"/>
      <family val="2"/>
    </font>
    <font>
      <i/>
      <sz val="10"/>
      <color indexed="8"/>
      <name val="Arial"/>
      <family val="2"/>
    </font>
    <font>
      <i/>
      <sz val="9.9"/>
      <color indexed="8"/>
      <name val="Arial"/>
      <family val="2"/>
    </font>
    <font>
      <b/>
      <sz val="9.9"/>
      <color indexed="8"/>
      <name val="Arial"/>
      <family val="2"/>
    </font>
    <font>
      <sz val="10"/>
      <color indexed="9"/>
      <name val="Arial"/>
      <family val="2"/>
    </font>
    <font>
      <b/>
      <sz val="10"/>
      <name val="Arial"/>
      <family val="2"/>
    </font>
    <font>
      <vertAlign val="superscript"/>
      <sz val="9.9"/>
      <color indexed="8"/>
      <name val="Arial"/>
      <family val="2"/>
    </font>
    <font>
      <b/>
      <sz val="11"/>
      <name val="Trebuchet MS"/>
      <family val="2"/>
    </font>
    <font>
      <sz val="10"/>
      <name val="Trebuchet MS"/>
      <family val="2"/>
    </font>
    <font>
      <sz val="10"/>
      <color indexed="22"/>
      <name val="Arial"/>
      <family val="2"/>
    </font>
    <font>
      <sz val="12"/>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47">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bottom style="medium"/>
    </border>
    <border>
      <left style="medium"/>
      <right>
        <color indexed="63"/>
      </right>
      <top style="medium"/>
      <bottom style="medium"/>
    </border>
    <border>
      <left>
        <color indexed="63"/>
      </left>
      <right style="medium">
        <color indexed="8"/>
      </right>
      <top style="medium">
        <color indexed="8"/>
      </top>
      <bottom style="medium">
        <color indexed="8"/>
      </bottom>
    </border>
    <border>
      <left>
        <color indexed="63"/>
      </left>
      <right style="medium"/>
      <top style="medium"/>
      <bottom style="medium"/>
    </border>
    <border>
      <left style="medium">
        <color indexed="8"/>
      </left>
      <right>
        <color indexed="63"/>
      </right>
      <top style="medium">
        <color indexed="8"/>
      </top>
      <bottom style="medium">
        <color indexed="8"/>
      </bottom>
    </border>
    <border>
      <left style="thin"/>
      <right style="thin"/>
      <top style="thin"/>
      <bottom style="thin"/>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1" fillId="0" borderId="0" xfId="0" applyAlignment="1">
      <alignment vertical="top"/>
    </xf>
    <xf numFmtId="0" fontId="5" fillId="0" borderId="0" xfId="0" applyAlignment="1">
      <alignment vertical="top"/>
    </xf>
    <xf numFmtId="0" fontId="1" fillId="0" borderId="0" xfId="0" applyAlignment="1">
      <alignment/>
    </xf>
    <xf numFmtId="0" fontId="6" fillId="0" borderId="0" xfId="0" applyAlignment="1">
      <alignment vertical="top"/>
    </xf>
    <xf numFmtId="0" fontId="4" fillId="0" borderId="0" xfId="0" applyAlignment="1">
      <alignment horizontal="left" vertical="top"/>
    </xf>
    <xf numFmtId="0" fontId="1" fillId="2" borderId="0" xfId="0" applyFill="1" applyAlignment="1">
      <alignment/>
    </xf>
    <xf numFmtId="0" fontId="0" fillId="3" borderId="0" xfId="0" applyFill="1" applyAlignment="1">
      <alignment/>
    </xf>
    <xf numFmtId="0" fontId="1" fillId="2" borderId="1" xfId="0" applyFill="1" applyAlignment="1">
      <alignment/>
    </xf>
    <xf numFmtId="0" fontId="2" fillId="4" borderId="2" xfId="0" applyFill="1" applyAlignment="1">
      <alignment horizontal="left"/>
    </xf>
    <xf numFmtId="0" fontId="1" fillId="4" borderId="3" xfId="0" applyFill="1" applyAlignment="1">
      <alignment horizontal="left"/>
    </xf>
    <xf numFmtId="0" fontId="1" fillId="4" borderId="4" xfId="0" applyFill="1" applyAlignment="1">
      <alignment horizontal="left"/>
    </xf>
    <xf numFmtId="0" fontId="1" fillId="4" borderId="5" xfId="0" applyFill="1" applyAlignment="1">
      <alignment horizontal="left"/>
    </xf>
    <xf numFmtId="0" fontId="1" fillId="4" borderId="0" xfId="0" applyFill="1" applyAlignment="1">
      <alignment horizontal="left"/>
    </xf>
    <xf numFmtId="0" fontId="1" fillId="4" borderId="6" xfId="0" applyFill="1" applyAlignment="1">
      <alignment horizontal="left"/>
    </xf>
    <xf numFmtId="0" fontId="1" fillId="4" borderId="5" xfId="0" applyFill="1" applyAlignment="1">
      <alignment horizontal="left" vertical="center"/>
    </xf>
    <xf numFmtId="0" fontId="1" fillId="4" borderId="6" xfId="0" applyFill="1" applyAlignment="1">
      <alignment horizontal="left" vertical="center"/>
    </xf>
    <xf numFmtId="0" fontId="1" fillId="4" borderId="0" xfId="0" applyFill="1" applyAlignment="1">
      <alignment horizontal="left" vertical="center"/>
    </xf>
    <xf numFmtId="0" fontId="4" fillId="4" borderId="2" xfId="0" applyFill="1" applyAlignment="1">
      <alignment horizontal="left" vertical="center"/>
    </xf>
    <xf numFmtId="0" fontId="4" fillId="4" borderId="7" xfId="0" applyFill="1" applyAlignment="1">
      <alignment horizontal="left" vertical="center"/>
    </xf>
    <xf numFmtId="0" fontId="4" fillId="4" borderId="4" xfId="0" applyFill="1" applyAlignment="1">
      <alignment horizontal="left" vertical="center"/>
    </xf>
    <xf numFmtId="0" fontId="1" fillId="2" borderId="8" xfId="0" applyFill="1" applyAlignment="1">
      <alignment horizontal="right" vertical="center"/>
    </xf>
    <xf numFmtId="0" fontId="1" fillId="2" borderId="0" xfId="0" applyFill="1" applyAlignment="1">
      <alignment vertical="top"/>
    </xf>
    <xf numFmtId="0" fontId="5" fillId="2" borderId="0" xfId="0" applyFill="1" applyAlignment="1">
      <alignment vertical="top"/>
    </xf>
    <xf numFmtId="0" fontId="1" fillId="2" borderId="0" xfId="0" applyFill="1" applyAlignment="1">
      <alignment/>
    </xf>
    <xf numFmtId="0" fontId="4" fillId="2" borderId="0" xfId="0" applyFill="1" applyAlignment="1">
      <alignment horizontal="left" vertical="center"/>
    </xf>
    <xf numFmtId="0" fontId="4" fillId="2" borderId="0" xfId="0" applyFill="1" applyAlignment="1">
      <alignment horizontal="right" vertical="center"/>
    </xf>
    <xf numFmtId="0" fontId="1" fillId="2" borderId="1" xfId="0" applyFill="1" applyAlignment="1">
      <alignment vertical="center"/>
    </xf>
    <xf numFmtId="0" fontId="1" fillId="2" borderId="0" xfId="0" applyFill="1" applyAlignment="1">
      <alignment vertical="center"/>
    </xf>
    <xf numFmtId="0" fontId="4" fillId="4" borderId="9" xfId="0" applyFill="1" applyAlignment="1">
      <alignment horizontal="right" vertical="center"/>
    </xf>
    <xf numFmtId="0" fontId="4" fillId="4" borderId="10" xfId="0" applyFill="1" applyBorder="1" applyAlignment="1">
      <alignment vertical="center"/>
    </xf>
    <xf numFmtId="0" fontId="1" fillId="2" borderId="9" xfId="0" applyFill="1" applyAlignment="1">
      <alignment horizontal="right" vertical="center"/>
    </xf>
    <xf numFmtId="0" fontId="1" fillId="2" borderId="7" xfId="0" applyFill="1" applyAlignment="1">
      <alignment horizontal="right" vertical="center"/>
    </xf>
    <xf numFmtId="0" fontId="4" fillId="4" borderId="9" xfId="0" applyFont="1" applyFill="1" applyAlignment="1">
      <alignment horizontal="center" vertical="center" wrapText="1"/>
    </xf>
    <xf numFmtId="0" fontId="10" fillId="3" borderId="0" xfId="0" applyFont="1" applyFill="1" applyBorder="1" applyAlignment="1">
      <alignment/>
    </xf>
    <xf numFmtId="0" fontId="11" fillId="0" borderId="0" xfId="0" applyFont="1" applyAlignment="1" applyProtection="1">
      <alignment/>
      <protection/>
    </xf>
    <xf numFmtId="0" fontId="0" fillId="0" borderId="0" xfId="0" applyAlignment="1" applyProtection="1">
      <alignment/>
      <protection/>
    </xf>
    <xf numFmtId="0" fontId="11" fillId="3" borderId="0" xfId="0" applyFont="1" applyFill="1" applyAlignment="1">
      <alignment/>
    </xf>
    <xf numFmtId="0" fontId="11" fillId="3" borderId="0" xfId="0" applyFont="1" applyFill="1" applyAlignment="1">
      <alignment horizontal="right"/>
    </xf>
    <xf numFmtId="0" fontId="4" fillId="4" borderId="11" xfId="0" applyFill="1" applyBorder="1" applyAlignment="1">
      <alignment horizontal="right" vertical="center"/>
    </xf>
    <xf numFmtId="0" fontId="4" fillId="4" borderId="11" xfId="0" applyFont="1" applyFill="1" applyBorder="1" applyAlignment="1">
      <alignment horizontal="right" vertical="center"/>
    </xf>
    <xf numFmtId="0" fontId="10" fillId="3" borderId="0" xfId="0" applyFont="1" applyFill="1" applyAlignment="1">
      <alignment/>
    </xf>
    <xf numFmtId="0" fontId="1" fillId="2" borderId="1" xfId="0" applyFont="1" applyFill="1" applyAlignment="1">
      <alignment/>
    </xf>
    <xf numFmtId="192" fontId="1" fillId="2" borderId="0" xfId="0" applyNumberFormat="1" applyFill="1" applyAlignment="1">
      <alignment/>
    </xf>
    <xf numFmtId="192" fontId="4" fillId="4" borderId="12" xfId="0" applyNumberFormat="1" applyFill="1" applyAlignment="1">
      <alignment horizontal="right" vertical="center"/>
    </xf>
    <xf numFmtId="192" fontId="4" fillId="2" borderId="0" xfId="0" applyNumberFormat="1" applyFill="1" applyAlignment="1">
      <alignment horizontal="right" vertical="center"/>
    </xf>
    <xf numFmtId="192" fontId="1" fillId="2" borderId="1" xfId="0" applyNumberFormat="1" applyFill="1" applyAlignment="1">
      <alignment vertical="center"/>
    </xf>
    <xf numFmtId="192" fontId="1" fillId="2" borderId="0" xfId="0" applyNumberFormat="1" applyFill="1" applyAlignment="1">
      <alignment vertical="center"/>
    </xf>
    <xf numFmtId="192" fontId="4" fillId="4" borderId="13" xfId="0" applyNumberFormat="1" applyFill="1" applyBorder="1" applyAlignment="1">
      <alignment vertical="center"/>
    </xf>
    <xf numFmtId="192" fontId="0" fillId="3" borderId="0" xfId="0" applyNumberFormat="1" applyFill="1" applyAlignment="1">
      <alignment/>
    </xf>
    <xf numFmtId="0" fontId="0" fillId="0" borderId="0" xfId="0" applyFont="1" applyFill="1" applyBorder="1" applyAlignment="1">
      <alignment vertical="top"/>
    </xf>
    <xf numFmtId="0" fontId="1" fillId="2" borderId="1" xfId="0" applyFont="1" applyFill="1" applyAlignment="1">
      <alignment vertical="center"/>
    </xf>
    <xf numFmtId="0" fontId="1" fillId="5" borderId="0" xfId="0" applyFill="1" applyAlignment="1">
      <alignment vertical="top"/>
    </xf>
    <xf numFmtId="0" fontId="1" fillId="3" borderId="0" xfId="0" applyFill="1" applyAlignment="1">
      <alignment vertical="top"/>
    </xf>
    <xf numFmtId="0" fontId="0" fillId="0" borderId="0" xfId="0" applyFont="1" applyFill="1" applyBorder="1" applyAlignment="1">
      <alignment vertical="top" wrapText="1"/>
    </xf>
    <xf numFmtId="0" fontId="0" fillId="3" borderId="0" xfId="0" applyFill="1" applyAlignment="1">
      <alignment vertical="center"/>
    </xf>
    <xf numFmtId="0" fontId="13" fillId="3" borderId="0" xfId="0" applyFont="1" applyFill="1" applyBorder="1" applyAlignment="1">
      <alignment vertical="center" wrapText="1"/>
    </xf>
    <xf numFmtId="0" fontId="14" fillId="3" borderId="0" xfId="0" applyFont="1" applyFill="1" applyBorder="1" applyAlignment="1">
      <alignment vertical="center" wrapText="1"/>
    </xf>
    <xf numFmtId="192" fontId="0" fillId="3" borderId="0" xfId="0" applyNumberFormat="1" applyFill="1" applyAlignment="1">
      <alignment vertical="center"/>
    </xf>
    <xf numFmtId="0" fontId="1" fillId="4" borderId="5" xfId="0" applyFont="1" applyFill="1" applyAlignment="1">
      <alignment horizontal="left" vertical="center"/>
    </xf>
    <xf numFmtId="0" fontId="4" fillId="4" borderId="14" xfId="0" applyFont="1" applyFill="1" applyBorder="1" applyAlignment="1">
      <alignment horizontal="center" vertical="center" wrapText="1"/>
    </xf>
    <xf numFmtId="0" fontId="0" fillId="3" borderId="15" xfId="0" applyFill="1" applyBorder="1" applyAlignment="1">
      <alignment/>
    </xf>
    <xf numFmtId="0" fontId="11" fillId="6" borderId="11"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0" fillId="6" borderId="10" xfId="0" applyFill="1" applyBorder="1" applyAlignment="1">
      <alignment/>
    </xf>
    <xf numFmtId="0" fontId="0" fillId="6" borderId="13" xfId="0" applyFill="1" applyBorder="1" applyAlignment="1">
      <alignment/>
    </xf>
    <xf numFmtId="0" fontId="10" fillId="5" borderId="15" xfId="0" applyFont="1" applyFill="1" applyBorder="1" applyAlignment="1">
      <alignment vertical="top"/>
    </xf>
    <xf numFmtId="0" fontId="0" fillId="6" borderId="17" xfId="0" applyFill="1" applyBorder="1" applyAlignment="1">
      <alignment/>
    </xf>
    <xf numFmtId="0" fontId="0" fillId="6" borderId="18" xfId="0" applyFill="1" applyBorder="1" applyAlignment="1">
      <alignment/>
    </xf>
    <xf numFmtId="0" fontId="0" fillId="3" borderId="0" xfId="0" applyFill="1" applyAlignment="1">
      <alignment horizontal="left"/>
    </xf>
    <xf numFmtId="0" fontId="0" fillId="3" borderId="0" xfId="0" applyFont="1" applyFill="1" applyAlignment="1">
      <alignment/>
    </xf>
    <xf numFmtId="0" fontId="15" fillId="3" borderId="0" xfId="0" applyFont="1" applyFill="1" applyAlignment="1">
      <alignment/>
    </xf>
    <xf numFmtId="0" fontId="0" fillId="3" borderId="0" xfId="0" applyFill="1" applyBorder="1" applyAlignment="1">
      <alignment/>
    </xf>
    <xf numFmtId="0" fontId="11" fillId="0" borderId="0" xfId="0" applyFont="1" applyAlignment="1">
      <alignment/>
    </xf>
    <xf numFmtId="0" fontId="4" fillId="0" borderId="0" xfId="0" applyFont="1" applyAlignment="1">
      <alignment horizontal="left" vertical="top"/>
    </xf>
    <xf numFmtId="0" fontId="7" fillId="7" borderId="15" xfId="0" applyFill="1" applyBorder="1" applyAlignment="1">
      <alignment vertical="top"/>
    </xf>
    <xf numFmtId="0" fontId="1" fillId="7" borderId="15" xfId="0" applyFill="1" applyBorder="1" applyAlignment="1">
      <alignment/>
    </xf>
    <xf numFmtId="0" fontId="1" fillId="7" borderId="15" xfId="0" applyFont="1" applyFill="1" applyBorder="1" applyAlignment="1">
      <alignment/>
    </xf>
    <xf numFmtId="0" fontId="1" fillId="7" borderId="15" xfId="0" applyFont="1" applyFill="1" applyBorder="1" applyAlignment="1">
      <alignment vertical="top"/>
    </xf>
    <xf numFmtId="0" fontId="1" fillId="7" borderId="19" xfId="0" applyFill="1" applyBorder="1" applyAlignment="1">
      <alignment vertical="top"/>
    </xf>
    <xf numFmtId="0" fontId="7" fillId="7" borderId="20" xfId="0" applyFill="1" applyBorder="1" applyAlignment="1">
      <alignment vertical="top"/>
    </xf>
    <xf numFmtId="0" fontId="1" fillId="7" borderId="20" xfId="0" applyFill="1" applyBorder="1" applyAlignment="1">
      <alignment/>
    </xf>
    <xf numFmtId="0" fontId="1" fillId="7" borderId="21" xfId="0" applyFill="1" applyBorder="1" applyAlignment="1">
      <alignment/>
    </xf>
    <xf numFmtId="0" fontId="1" fillId="7" borderId="22" xfId="0" applyFill="1" applyBorder="1" applyAlignment="1">
      <alignment vertical="top"/>
    </xf>
    <xf numFmtId="0" fontId="1" fillId="7" borderId="23" xfId="0" applyFill="1" applyBorder="1" applyAlignment="1">
      <alignment/>
    </xf>
    <xf numFmtId="0" fontId="1" fillId="7" borderId="22" xfId="0" applyFont="1" applyFill="1" applyBorder="1" applyAlignment="1">
      <alignment vertical="top"/>
    </xf>
    <xf numFmtId="0" fontId="1" fillId="6" borderId="22" xfId="0" applyFill="1" applyBorder="1" applyAlignment="1">
      <alignment vertical="top"/>
    </xf>
    <xf numFmtId="0" fontId="1" fillId="7" borderId="24" xfId="0" applyFill="1" applyBorder="1" applyAlignment="1">
      <alignment vertical="top"/>
    </xf>
    <xf numFmtId="0" fontId="7" fillId="7" borderId="25" xfId="0" applyFill="1" applyBorder="1" applyAlignment="1">
      <alignment vertical="top"/>
    </xf>
    <xf numFmtId="0" fontId="1" fillId="7" borderId="25" xfId="0" applyFill="1" applyBorder="1" applyAlignment="1">
      <alignment/>
    </xf>
    <xf numFmtId="0" fontId="1" fillId="7" borderId="26" xfId="0" applyFill="1" applyBorder="1" applyAlignment="1">
      <alignment/>
    </xf>
    <xf numFmtId="0" fontId="1" fillId="6" borderId="22" xfId="0" applyFont="1" applyFill="1" applyBorder="1" applyAlignment="1">
      <alignment vertical="top"/>
    </xf>
    <xf numFmtId="0" fontId="1" fillId="2" borderId="27" xfId="0" applyFill="1" applyBorder="1" applyAlignment="1">
      <alignment/>
    </xf>
    <xf numFmtId="0" fontId="1" fillId="2" borderId="28" xfId="0" applyFont="1" applyFill="1" applyBorder="1" applyAlignment="1">
      <alignment/>
    </xf>
    <xf numFmtId="0" fontId="1" fillId="5" borderId="15" xfId="0" applyFont="1" applyFill="1" applyBorder="1" applyAlignment="1">
      <alignment vertical="top"/>
    </xf>
    <xf numFmtId="0" fontId="1" fillId="2" borderId="29" xfId="0" applyFont="1" applyFill="1" applyBorder="1" applyAlignment="1">
      <alignment/>
    </xf>
    <xf numFmtId="0" fontId="11" fillId="3" borderId="15" xfId="0" applyFont="1" applyFill="1" applyBorder="1" applyAlignment="1">
      <alignment horizontal="right"/>
    </xf>
    <xf numFmtId="0" fontId="11" fillId="3" borderId="30" xfId="0" applyFont="1" applyFill="1" applyBorder="1" applyAlignment="1">
      <alignment/>
    </xf>
    <xf numFmtId="0" fontId="0" fillId="3" borderId="31" xfId="0" applyFill="1" applyBorder="1" applyAlignment="1">
      <alignment/>
    </xf>
    <xf numFmtId="0" fontId="0" fillId="3" borderId="30" xfId="0" applyFill="1" applyBorder="1" applyAlignment="1">
      <alignment/>
    </xf>
    <xf numFmtId="0" fontId="0" fillId="3" borderId="32" xfId="0" applyFill="1" applyBorder="1" applyAlignment="1">
      <alignment/>
    </xf>
    <xf numFmtId="0" fontId="0" fillId="3" borderId="33" xfId="0" applyFill="1" applyBorder="1" applyAlignment="1">
      <alignment/>
    </xf>
    <xf numFmtId="0" fontId="11" fillId="3" borderId="34" xfId="0" applyFont="1" applyFill="1" applyBorder="1" applyAlignment="1">
      <alignment horizontal="right"/>
    </xf>
    <xf numFmtId="0" fontId="0" fillId="3" borderId="35" xfId="0" applyFill="1" applyBorder="1" applyAlignment="1">
      <alignment/>
    </xf>
    <xf numFmtId="0" fontId="0" fillId="3" borderId="36" xfId="0" applyFill="1" applyBorder="1" applyAlignment="1">
      <alignment/>
    </xf>
    <xf numFmtId="0" fontId="11" fillId="3" borderId="37" xfId="0" applyFont="1" applyFill="1" applyBorder="1" applyAlignment="1">
      <alignment horizontal="right"/>
    </xf>
    <xf numFmtId="0" fontId="1" fillId="2" borderId="0" xfId="0" applyFill="1" applyAlignment="1">
      <alignment horizontal="center"/>
    </xf>
    <xf numFmtId="1" fontId="1" fillId="2" borderId="0" xfId="0" applyNumberFormat="1" applyFill="1" applyAlignment="1">
      <alignment horizontal="center"/>
    </xf>
    <xf numFmtId="192" fontId="0" fillId="3" borderId="0" xfId="0" applyNumberFormat="1" applyFill="1" applyAlignment="1">
      <alignment horizontal="center"/>
    </xf>
    <xf numFmtId="1" fontId="0" fillId="3" borderId="0" xfId="0" applyNumberFormat="1" applyFill="1" applyAlignment="1">
      <alignment horizontal="center"/>
    </xf>
    <xf numFmtId="1" fontId="4" fillId="4" borderId="38" xfId="0" applyNumberFormat="1" applyFont="1" applyFill="1" applyBorder="1" applyAlignment="1">
      <alignment horizontal="center" vertical="center"/>
    </xf>
    <xf numFmtId="192" fontId="4" fillId="4" borderId="18" xfId="0" applyNumberFormat="1" applyFont="1" applyFill="1" applyBorder="1" applyAlignment="1">
      <alignment horizontal="center" vertical="center"/>
    </xf>
    <xf numFmtId="1" fontId="4" fillId="4" borderId="39" xfId="0" applyNumberFormat="1" applyFont="1" applyFill="1" applyBorder="1" applyAlignment="1">
      <alignment horizontal="center" vertical="center"/>
    </xf>
    <xf numFmtId="192" fontId="4" fillId="4" borderId="39" xfId="0" applyNumberFormat="1" applyFont="1" applyFill="1" applyBorder="1" applyAlignment="1">
      <alignment horizontal="center" vertical="center"/>
    </xf>
    <xf numFmtId="0" fontId="0" fillId="3" borderId="0" xfId="0" applyFill="1" applyBorder="1" applyAlignment="1">
      <alignment horizontal="center"/>
    </xf>
    <xf numFmtId="1" fontId="0" fillId="3" borderId="0" xfId="0" applyNumberFormat="1" applyFill="1" applyBorder="1" applyAlignment="1">
      <alignment horizontal="center"/>
    </xf>
    <xf numFmtId="192" fontId="0" fillId="3" borderId="0" xfId="0" applyNumberFormat="1" applyFill="1" applyBorder="1" applyAlignment="1">
      <alignment horizontal="center"/>
    </xf>
    <xf numFmtId="0" fontId="0" fillId="3" borderId="0" xfId="0" applyFill="1" applyAlignment="1">
      <alignment horizontal="center"/>
    </xf>
    <xf numFmtId="0" fontId="4" fillId="4" borderId="40" xfId="0" applyFill="1" applyBorder="1" applyAlignment="1">
      <alignment horizontal="left" vertical="center"/>
    </xf>
    <xf numFmtId="0" fontId="4" fillId="4" borderId="8" xfId="0" applyFill="1" applyBorder="1" applyAlignment="1">
      <alignment horizontal="right" vertical="center"/>
    </xf>
    <xf numFmtId="192" fontId="4" fillId="4" borderId="41" xfId="0" applyNumberFormat="1" applyFill="1" applyBorder="1" applyAlignment="1">
      <alignment horizontal="right" vertical="center"/>
    </xf>
    <xf numFmtId="0" fontId="4" fillId="4" borderId="10" xfId="0" applyFill="1" applyBorder="1" applyAlignment="1">
      <alignment horizontal="right" vertical="center"/>
    </xf>
    <xf numFmtId="192" fontId="4" fillId="4" borderId="13" xfId="0" applyNumberFormat="1" applyFill="1" applyBorder="1" applyAlignment="1">
      <alignment horizontal="right" vertical="center"/>
    </xf>
    <xf numFmtId="0" fontId="4" fillId="4" borderId="11" xfId="0" applyFont="1" applyFill="1" applyBorder="1" applyAlignment="1">
      <alignment horizontal="left" vertical="center"/>
    </xf>
    <xf numFmtId="0" fontId="4" fillId="4" borderId="14" xfId="0" applyFont="1" applyFill="1" applyAlignment="1">
      <alignment horizontal="left" vertical="center"/>
    </xf>
    <xf numFmtId="1" fontId="0" fillId="3" borderId="42" xfId="0" applyNumberFormat="1" applyFont="1" applyFill="1" applyBorder="1" applyAlignment="1">
      <alignment horizontal="right"/>
    </xf>
    <xf numFmtId="1" fontId="0" fillId="3" borderId="15" xfId="0" applyNumberFormat="1" applyFont="1" applyFill="1" applyBorder="1" applyAlignment="1">
      <alignment horizontal="right"/>
    </xf>
    <xf numFmtId="1" fontId="0" fillId="3" borderId="25" xfId="0" applyNumberFormat="1" applyFont="1" applyFill="1" applyBorder="1" applyAlignment="1">
      <alignment horizontal="right"/>
    </xf>
    <xf numFmtId="192" fontId="4" fillId="4" borderId="43"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4" fillId="4" borderId="44" xfId="0" applyFont="1" applyFill="1" applyBorder="1" applyAlignment="1">
      <alignment horizontal="center" vertical="center" wrapText="1"/>
    </xf>
    <xf numFmtId="0" fontId="0" fillId="0" borderId="45" xfId="0" applyBorder="1" applyAlignment="1">
      <alignment horizontal="center" vertical="center" wrapText="1"/>
    </xf>
    <xf numFmtId="0" fontId="4" fillId="4" borderId="43" xfId="0" applyFill="1" applyBorder="1" applyAlignment="1">
      <alignment horizontal="left" vertical="center" wrapText="1"/>
    </xf>
    <xf numFmtId="0" fontId="4" fillId="4" borderId="38" xfId="0" applyFill="1" applyBorder="1" applyAlignment="1">
      <alignment horizontal="left" vertical="center" wrapText="1"/>
    </xf>
    <xf numFmtId="192" fontId="4" fillId="4" borderId="46"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6" borderId="11" xfId="0" applyFill="1" applyBorder="1" applyAlignment="1">
      <alignment vertical="center" wrapText="1"/>
    </xf>
    <xf numFmtId="0" fontId="0" fillId="6" borderId="10" xfId="0" applyFill="1" applyBorder="1" applyAlignment="1">
      <alignment/>
    </xf>
    <xf numFmtId="0" fontId="0" fillId="6" borderId="43" xfId="0" applyFill="1" applyBorder="1" applyAlignment="1">
      <alignment wrapText="1"/>
    </xf>
    <xf numFmtId="0" fontId="0" fillId="6" borderId="46" xfId="0" applyFill="1" applyBorder="1" applyAlignment="1">
      <alignment wrapText="1"/>
    </xf>
    <xf numFmtId="0" fontId="0" fillId="6" borderId="38" xfId="0" applyFill="1" applyBorder="1" applyAlignment="1">
      <alignment vertical="top" wrapText="1"/>
    </xf>
    <xf numFmtId="0" fontId="0" fillId="6" borderId="39" xfId="0"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0C0C0"/>
      <rgbColor rgb="00FF00FF"/>
      <rgbColor rgb="00FFCC00"/>
      <rgbColor rgb="00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305"/>
          <c:y val="0.0595"/>
          <c:w val="0.96975"/>
          <c:h val="0.831"/>
        </c:manualLayout>
      </c:layout>
      <c:barChart>
        <c:barDir val="col"/>
        <c:grouping val="clustered"/>
        <c:varyColors val="0"/>
        <c:ser>
          <c:idx val="0"/>
          <c:order val="0"/>
          <c:tx>
            <c:strRef>
              <c:f>Längenaufstellung!$A$1</c:f>
              <c:strCache>
                <c:ptCount val="1"/>
                <c:pt idx="0">
                  <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Längenaufstellung!$C$6:$C$37</c:f>
              <c:strCache>
                <c:ptCount val="32"/>
                <c:pt idx="0">
                  <c:v>31-40</c:v>
                </c:pt>
                <c:pt idx="1">
                  <c:v>41-50</c:v>
                </c:pt>
                <c:pt idx="2">
                  <c:v>51-60</c:v>
                </c:pt>
                <c:pt idx="3">
                  <c:v>61-70</c:v>
                </c:pt>
                <c:pt idx="4">
                  <c:v>71-80</c:v>
                </c:pt>
                <c:pt idx="5">
                  <c:v>81-90</c:v>
                </c:pt>
                <c:pt idx="6">
                  <c:v>91-100</c:v>
                </c:pt>
                <c:pt idx="7">
                  <c:v>101-110</c:v>
                </c:pt>
                <c:pt idx="8">
                  <c:v>111-120</c:v>
                </c:pt>
                <c:pt idx="9">
                  <c:v>121-130</c:v>
                </c:pt>
                <c:pt idx="10">
                  <c:v>131-140</c:v>
                </c:pt>
                <c:pt idx="11">
                  <c:v>141-150</c:v>
                </c:pt>
                <c:pt idx="12">
                  <c:v>151-160</c:v>
                </c:pt>
                <c:pt idx="13">
                  <c:v>161-170</c:v>
                </c:pt>
                <c:pt idx="14">
                  <c:v>171-180</c:v>
                </c:pt>
                <c:pt idx="15">
                  <c:v>181-190</c:v>
                </c:pt>
                <c:pt idx="16">
                  <c:v>191-200</c:v>
                </c:pt>
                <c:pt idx="17">
                  <c:v>201-210</c:v>
                </c:pt>
                <c:pt idx="18">
                  <c:v>211-220</c:v>
                </c:pt>
                <c:pt idx="19">
                  <c:v>221-230</c:v>
                </c:pt>
                <c:pt idx="20">
                  <c:v>231-240</c:v>
                </c:pt>
                <c:pt idx="21">
                  <c:v>241-250</c:v>
                </c:pt>
                <c:pt idx="22">
                  <c:v>251-260</c:v>
                </c:pt>
                <c:pt idx="23">
                  <c:v>261-270</c:v>
                </c:pt>
                <c:pt idx="24">
                  <c:v>271-280</c:v>
                </c:pt>
                <c:pt idx="25">
                  <c:v>281-290</c:v>
                </c:pt>
                <c:pt idx="26">
                  <c:v>291-300</c:v>
                </c:pt>
                <c:pt idx="27">
                  <c:v>301-310</c:v>
                </c:pt>
                <c:pt idx="28">
                  <c:v>311-320</c:v>
                </c:pt>
                <c:pt idx="29">
                  <c:v>321-330</c:v>
                </c:pt>
                <c:pt idx="30">
                  <c:v>331-340</c:v>
                </c:pt>
                <c:pt idx="31">
                  <c:v>&gt;340</c:v>
                </c:pt>
              </c:strCache>
            </c:strRef>
          </c:cat>
          <c:val>
            <c:numRef>
              <c:f>Längenaufstellung!$E$6:$E$37</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50853974"/>
        <c:axId val="55032583"/>
      </c:barChart>
      <c:catAx>
        <c:axId val="50853974"/>
        <c:scaling>
          <c:orientation val="minMax"/>
        </c:scaling>
        <c:axPos val="b"/>
        <c:title>
          <c:tx>
            <c:rich>
              <a:bodyPr vert="horz" rot="0" anchor="ctr"/>
              <a:lstStyle/>
              <a:p>
                <a:pPr algn="ctr">
                  <a:defRPr/>
                </a:pPr>
                <a:r>
                  <a:rPr lang="en-US"/>
                  <a:t>Längenklasse (mm)</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55032583"/>
        <c:crosses val="autoZero"/>
        <c:auto val="1"/>
        <c:lblOffset val="100"/>
        <c:noMultiLvlLbl val="0"/>
      </c:catAx>
      <c:valAx>
        <c:axId val="55032583"/>
        <c:scaling>
          <c:orientation val="minMax"/>
        </c:scaling>
        <c:axPos val="l"/>
        <c:title>
          <c:tx>
            <c:rich>
              <a:bodyPr vert="horz" rot="-5400000" anchor="ctr"/>
              <a:lstStyle/>
              <a:p>
                <a:pPr algn="ctr">
                  <a:defRPr/>
                </a:pPr>
                <a:r>
                  <a:rPr lang="en-US"/>
                  <a:t>Anzahl Individuen</a:t>
                </a:r>
              </a:p>
            </c:rich>
          </c:tx>
          <c:layout>
            <c:manualLayout>
              <c:xMode val="factor"/>
              <c:yMode val="factor"/>
              <c:x val="-0.00125"/>
              <c:y val="0"/>
            </c:manualLayout>
          </c:layout>
          <c:overlay val="0"/>
          <c:spPr>
            <a:noFill/>
            <a:ln>
              <a:noFill/>
            </a:ln>
          </c:spPr>
        </c:title>
        <c:delete val="0"/>
        <c:numFmt formatCode="General" sourceLinked="1"/>
        <c:majorTickMark val="out"/>
        <c:minorTickMark val="none"/>
        <c:tickLblPos val="nextTo"/>
        <c:crossAx val="50853974"/>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Diagramm6"/>
  <sheetViews>
    <sheetView workbookViewId="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7">
    <pageSetUpPr fitToPage="1"/>
  </sheetPr>
  <dimension ref="A1:I4"/>
  <sheetViews>
    <sheetView workbookViewId="0" topLeftCell="A1">
      <selection activeCell="A1" sqref="A1"/>
    </sheetView>
  </sheetViews>
  <sheetFormatPr defaultColWidth="9.140625" defaultRowHeight="12.75"/>
  <cols>
    <col min="1" max="1" width="2.00390625" style="7" customWidth="1"/>
    <col min="2" max="2" width="35.421875" style="7" customWidth="1"/>
    <col min="3" max="3" width="23.00390625" style="117" customWidth="1"/>
    <col min="4" max="4" width="10.421875" style="109" customWidth="1"/>
    <col min="5" max="5" width="10.421875" style="108" customWidth="1"/>
    <col min="6" max="6" width="10.421875" style="109" customWidth="1"/>
    <col min="7" max="7" width="10.421875" style="108" customWidth="1"/>
    <col min="8" max="8" width="10.421875" style="109" customWidth="1"/>
    <col min="9" max="9" width="10.421875" style="108" customWidth="1"/>
    <col min="10" max="16384" width="11.421875" style="7" customWidth="1"/>
  </cols>
  <sheetData>
    <row r="1" spans="1:4" ht="13.5" customHeight="1" thickBot="1">
      <c r="A1" s="22"/>
      <c r="B1" s="23"/>
      <c r="C1" s="106"/>
      <c r="D1" s="107"/>
    </row>
    <row r="2" spans="1:9" ht="23.25" customHeight="1">
      <c r="A2" s="22"/>
      <c r="B2" s="132" t="s">
        <v>765</v>
      </c>
      <c r="C2" s="130" t="s">
        <v>844</v>
      </c>
      <c r="D2" s="128" t="s">
        <v>845</v>
      </c>
      <c r="E2" s="129"/>
      <c r="F2" s="134" t="s">
        <v>848</v>
      </c>
      <c r="G2" s="135"/>
      <c r="H2" s="128" t="s">
        <v>849</v>
      </c>
      <c r="I2" s="129"/>
    </row>
    <row r="3" spans="1:9" ht="23.25" customHeight="1" thickBot="1">
      <c r="A3" s="22"/>
      <c r="B3" s="133"/>
      <c r="C3" s="131"/>
      <c r="D3" s="110" t="s">
        <v>846</v>
      </c>
      <c r="E3" s="111" t="s">
        <v>847</v>
      </c>
      <c r="F3" s="112" t="s">
        <v>846</v>
      </c>
      <c r="G3" s="113" t="s">
        <v>847</v>
      </c>
      <c r="H3" s="110" t="s">
        <v>846</v>
      </c>
      <c r="I3" s="111" t="s">
        <v>847</v>
      </c>
    </row>
    <row r="4" spans="2:9" ht="15" customHeight="1">
      <c r="B4" s="72"/>
      <c r="C4" s="114"/>
      <c r="D4" s="115"/>
      <c r="E4" s="116"/>
      <c r="F4" s="115"/>
      <c r="G4" s="116"/>
      <c r="H4" s="115"/>
      <c r="I4" s="116"/>
    </row>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5">
    <mergeCell ref="H2:I2"/>
    <mergeCell ref="C2:C3"/>
    <mergeCell ref="B2:B3"/>
    <mergeCell ref="D2:E2"/>
    <mergeCell ref="F2:G2"/>
  </mergeCells>
  <printOptions/>
  <pageMargins left="0.7874015748031497" right="0.7874015748031497" top="0.984251968503937" bottom="0.984251968503937" header="0.5118110236220472" footer="0.5118110236220472"/>
  <pageSetup fitToHeight="1" fitToWidth="1" orientation="portrait" paperSize="9" scale="69" r:id="rId2"/>
  <legacyDrawing r:id="rId1"/>
</worksheet>
</file>

<file path=xl/worksheets/sheet2.xml><?xml version="1.0" encoding="utf-8"?>
<worksheet xmlns="http://schemas.openxmlformats.org/spreadsheetml/2006/main" xmlns:r="http://schemas.openxmlformats.org/officeDocument/2006/relationships">
  <sheetPr codeName="Tabelle6"/>
  <dimension ref="A1:I86"/>
  <sheetViews>
    <sheetView workbookViewId="0" topLeftCell="A1">
      <selection activeCell="C4" sqref="C4"/>
    </sheetView>
  </sheetViews>
  <sheetFormatPr defaultColWidth="9.140625" defaultRowHeight="12.75"/>
  <cols>
    <col min="1" max="1" width="2.00390625" style="7" customWidth="1"/>
    <col min="2" max="2" width="35.421875" style="7" customWidth="1"/>
    <col min="3" max="3" width="19.140625" style="7" customWidth="1"/>
    <col min="4" max="4" width="22.421875" style="49" customWidth="1"/>
    <col min="5" max="5" width="1.8515625" style="7" customWidth="1"/>
    <col min="6" max="7" width="9.7109375" style="7" customWidth="1"/>
    <col min="8" max="9" width="15.00390625" style="7" customWidth="1"/>
    <col min="10" max="16384" width="11.421875" style="7" customWidth="1"/>
  </cols>
  <sheetData>
    <row r="1" spans="1:4" ht="13.5" customHeight="1" thickBot="1">
      <c r="A1" s="22"/>
      <c r="B1" s="23"/>
      <c r="C1" s="24"/>
      <c r="D1" s="43"/>
    </row>
    <row r="2" spans="1:9" ht="29.25" customHeight="1" thickBot="1">
      <c r="A2" s="22"/>
      <c r="B2" s="124" t="s">
        <v>878</v>
      </c>
      <c r="C2" s="29" t="s">
        <v>766</v>
      </c>
      <c r="D2" s="44" t="s">
        <v>767</v>
      </c>
      <c r="F2" s="33" t="s">
        <v>771</v>
      </c>
      <c r="G2" s="60" t="s">
        <v>838</v>
      </c>
      <c r="H2" s="62" t="s">
        <v>839</v>
      </c>
      <c r="I2" s="63" t="s">
        <v>840</v>
      </c>
    </row>
    <row r="3" spans="1:4" ht="6" customHeight="1">
      <c r="A3" s="22"/>
      <c r="B3" s="25"/>
      <c r="C3" s="26"/>
      <c r="D3" s="45"/>
    </row>
    <row r="4" spans="1:9" ht="15" customHeight="1">
      <c r="A4" s="52"/>
      <c r="B4" s="27" t="s">
        <v>23</v>
      </c>
      <c r="C4" s="27">
        <v>0</v>
      </c>
      <c r="D4" s="46" t="e">
        <f aca="true" t="shared" si="0" ref="D4:D35">C4/C$79*100</f>
        <v>#DIV/0!</v>
      </c>
      <c r="E4" s="41">
        <v>1</v>
      </c>
      <c r="F4" s="34" t="s">
        <v>772</v>
      </c>
      <c r="G4" s="66" t="s">
        <v>37</v>
      </c>
      <c r="H4" s="61"/>
      <c r="I4" s="61"/>
    </row>
    <row r="5" spans="1:9" ht="15" customHeight="1">
      <c r="A5" s="52"/>
      <c r="B5" s="27" t="s">
        <v>9</v>
      </c>
      <c r="C5" s="27">
        <v>0</v>
      </c>
      <c r="D5" s="46" t="e">
        <f t="shared" si="0"/>
        <v>#DIV/0!</v>
      </c>
      <c r="E5" s="41">
        <v>1</v>
      </c>
      <c r="F5" s="34" t="s">
        <v>772</v>
      </c>
      <c r="G5" s="66" t="s">
        <v>37</v>
      </c>
      <c r="H5" s="61"/>
      <c r="I5" s="61"/>
    </row>
    <row r="6" spans="1:9" ht="15" customHeight="1">
      <c r="A6" s="52"/>
      <c r="B6" s="27" t="s">
        <v>853</v>
      </c>
      <c r="C6" s="27">
        <v>0</v>
      </c>
      <c r="D6" s="46" t="e">
        <f t="shared" si="0"/>
        <v>#DIV/0!</v>
      </c>
      <c r="E6" s="41">
        <v>1</v>
      </c>
      <c r="F6" s="34" t="s">
        <v>772</v>
      </c>
      <c r="G6" s="66" t="s">
        <v>37</v>
      </c>
      <c r="H6" s="61"/>
      <c r="I6" s="61"/>
    </row>
    <row r="7" spans="1:9" ht="15" customHeight="1">
      <c r="A7" s="52"/>
      <c r="B7" s="27" t="s">
        <v>49</v>
      </c>
      <c r="C7" s="27">
        <v>0</v>
      </c>
      <c r="D7" s="46" t="e">
        <f t="shared" si="0"/>
        <v>#DIV/0!</v>
      </c>
      <c r="E7" s="41">
        <v>1</v>
      </c>
      <c r="F7" s="34" t="s">
        <v>772</v>
      </c>
      <c r="G7" s="66" t="s">
        <v>772</v>
      </c>
      <c r="H7" s="61"/>
      <c r="I7" s="61"/>
    </row>
    <row r="8" spans="1:9" ht="15" customHeight="1">
      <c r="A8" s="52"/>
      <c r="B8" s="27" t="s">
        <v>61</v>
      </c>
      <c r="C8" s="27">
        <v>0</v>
      </c>
      <c r="D8" s="46" t="e">
        <f t="shared" si="0"/>
        <v>#DIV/0!</v>
      </c>
      <c r="E8" s="41">
        <v>1</v>
      </c>
      <c r="F8" s="34" t="s">
        <v>772</v>
      </c>
      <c r="G8" s="66" t="s">
        <v>37</v>
      </c>
      <c r="H8" s="61"/>
      <c r="I8" s="61"/>
    </row>
    <row r="9" spans="1:9" ht="15" customHeight="1">
      <c r="A9" s="52"/>
      <c r="B9" s="27" t="s">
        <v>73</v>
      </c>
      <c r="C9" s="27">
        <v>0</v>
      </c>
      <c r="D9" s="46" t="e">
        <f t="shared" si="0"/>
        <v>#DIV/0!</v>
      </c>
      <c r="E9" s="41">
        <v>1</v>
      </c>
      <c r="F9" s="34" t="s">
        <v>772</v>
      </c>
      <c r="G9" s="66" t="s">
        <v>37</v>
      </c>
      <c r="H9" s="61"/>
      <c r="I9" s="61"/>
    </row>
    <row r="10" spans="1:9" ht="15" customHeight="1">
      <c r="A10" s="52"/>
      <c r="B10" s="27" t="s">
        <v>78</v>
      </c>
      <c r="C10" s="27">
        <v>0</v>
      </c>
      <c r="D10" s="46" t="e">
        <f t="shared" si="0"/>
        <v>#DIV/0!</v>
      </c>
      <c r="E10" s="41">
        <v>1</v>
      </c>
      <c r="F10" s="34" t="s">
        <v>772</v>
      </c>
      <c r="G10" s="66" t="s">
        <v>37</v>
      </c>
      <c r="H10" s="61"/>
      <c r="I10" s="61"/>
    </row>
    <row r="11" spans="1:9" ht="15" customHeight="1">
      <c r="A11" s="52"/>
      <c r="B11" s="27" t="s">
        <v>83</v>
      </c>
      <c r="C11" s="27">
        <v>0</v>
      </c>
      <c r="D11" s="46" t="e">
        <f t="shared" si="0"/>
        <v>#DIV/0!</v>
      </c>
      <c r="E11" s="41">
        <v>1</v>
      </c>
      <c r="F11" s="34" t="s">
        <v>772</v>
      </c>
      <c r="G11" s="66" t="s">
        <v>37</v>
      </c>
      <c r="H11" s="61"/>
      <c r="I11" s="61"/>
    </row>
    <row r="12" spans="1:9" ht="15" customHeight="1">
      <c r="A12" s="52"/>
      <c r="B12" s="27" t="s">
        <v>88</v>
      </c>
      <c r="C12" s="27">
        <v>0</v>
      </c>
      <c r="D12" s="46" t="e">
        <f t="shared" si="0"/>
        <v>#DIV/0!</v>
      </c>
      <c r="E12" s="41">
        <v>1</v>
      </c>
      <c r="F12" s="34" t="s">
        <v>772</v>
      </c>
      <c r="G12" s="66" t="s">
        <v>772</v>
      </c>
      <c r="H12" s="61"/>
      <c r="I12" s="61"/>
    </row>
    <row r="13" spans="1:9" ht="15" customHeight="1">
      <c r="A13" s="52"/>
      <c r="B13" s="27" t="s">
        <v>100</v>
      </c>
      <c r="C13" s="27">
        <v>0</v>
      </c>
      <c r="D13" s="46" t="e">
        <f t="shared" si="0"/>
        <v>#DIV/0!</v>
      </c>
      <c r="E13" s="41">
        <v>1</v>
      </c>
      <c r="F13" s="34" t="s">
        <v>772</v>
      </c>
      <c r="G13" s="66" t="s">
        <v>772</v>
      </c>
      <c r="H13" s="61"/>
      <c r="I13" s="61"/>
    </row>
    <row r="14" spans="1:9" ht="15" customHeight="1">
      <c r="A14" s="52"/>
      <c r="B14" s="27" t="s">
        <v>855</v>
      </c>
      <c r="C14" s="27">
        <v>0</v>
      </c>
      <c r="D14" s="46" t="e">
        <f t="shared" si="0"/>
        <v>#DIV/0!</v>
      </c>
      <c r="E14" s="41">
        <v>1</v>
      </c>
      <c r="F14" s="34" t="s">
        <v>772</v>
      </c>
      <c r="G14" s="66" t="s">
        <v>37</v>
      </c>
      <c r="H14" s="61"/>
      <c r="I14" s="61"/>
    </row>
    <row r="15" spans="1:9" ht="15" customHeight="1">
      <c r="A15" s="52"/>
      <c r="B15" s="27" t="s">
        <v>857</v>
      </c>
      <c r="C15" s="27">
        <v>0</v>
      </c>
      <c r="D15" s="46" t="e">
        <f t="shared" si="0"/>
        <v>#DIV/0!</v>
      </c>
      <c r="E15" s="41">
        <v>1</v>
      </c>
      <c r="F15" s="34" t="s">
        <v>772</v>
      </c>
      <c r="G15" s="66" t="s">
        <v>37</v>
      </c>
      <c r="H15" s="61"/>
      <c r="I15" s="61"/>
    </row>
    <row r="16" spans="1:9" ht="15" customHeight="1">
      <c r="A16" s="52"/>
      <c r="B16" s="27" t="s">
        <v>132</v>
      </c>
      <c r="C16" s="27">
        <v>0</v>
      </c>
      <c r="D16" s="46" t="e">
        <f t="shared" si="0"/>
        <v>#DIV/0!</v>
      </c>
      <c r="E16" s="41">
        <v>1</v>
      </c>
      <c r="F16" s="34" t="s">
        <v>772</v>
      </c>
      <c r="G16" s="66" t="s">
        <v>772</v>
      </c>
      <c r="H16" s="61"/>
      <c r="I16" s="61"/>
    </row>
    <row r="17" spans="1:9" ht="15" customHeight="1">
      <c r="A17" s="52"/>
      <c r="B17" s="27" t="s">
        <v>144</v>
      </c>
      <c r="C17" s="27">
        <v>0</v>
      </c>
      <c r="D17" s="46" t="e">
        <f t="shared" si="0"/>
        <v>#DIV/0!</v>
      </c>
      <c r="E17" s="41">
        <v>1</v>
      </c>
      <c r="F17" s="34" t="s">
        <v>772</v>
      </c>
      <c r="G17" s="66" t="s">
        <v>37</v>
      </c>
      <c r="H17" s="61"/>
      <c r="I17" s="61"/>
    </row>
    <row r="18" spans="1:9" ht="15" customHeight="1">
      <c r="A18" s="52"/>
      <c r="B18" s="27" t="s">
        <v>156</v>
      </c>
      <c r="C18" s="27">
        <v>0</v>
      </c>
      <c r="D18" s="46" t="e">
        <f t="shared" si="0"/>
        <v>#DIV/0!</v>
      </c>
      <c r="E18" s="41">
        <v>1</v>
      </c>
      <c r="F18" s="34" t="s">
        <v>772</v>
      </c>
      <c r="G18" s="66" t="s">
        <v>37</v>
      </c>
      <c r="H18" s="61"/>
      <c r="I18" s="61"/>
    </row>
    <row r="19" spans="1:9" ht="15" customHeight="1">
      <c r="A19" s="52"/>
      <c r="B19" s="27" t="s">
        <v>168</v>
      </c>
      <c r="C19" s="27">
        <v>0</v>
      </c>
      <c r="D19" s="46" t="e">
        <f t="shared" si="0"/>
        <v>#DIV/0!</v>
      </c>
      <c r="E19" s="41">
        <v>1</v>
      </c>
      <c r="F19" s="34" t="s">
        <v>772</v>
      </c>
      <c r="G19" s="66" t="s">
        <v>772</v>
      </c>
      <c r="H19" s="61"/>
      <c r="I19" s="61"/>
    </row>
    <row r="20" spans="1:9" ht="15" customHeight="1">
      <c r="A20" s="52"/>
      <c r="B20" s="27" t="s">
        <v>859</v>
      </c>
      <c r="C20" s="27">
        <v>0</v>
      </c>
      <c r="D20" s="46" t="e">
        <f t="shared" si="0"/>
        <v>#DIV/0!</v>
      </c>
      <c r="E20" s="41">
        <v>1</v>
      </c>
      <c r="F20" s="34" t="s">
        <v>772</v>
      </c>
      <c r="G20" s="66" t="s">
        <v>37</v>
      </c>
      <c r="H20" s="61"/>
      <c r="I20" s="61"/>
    </row>
    <row r="21" spans="1:9" ht="15" customHeight="1">
      <c r="A21" s="52"/>
      <c r="B21" s="27" t="s">
        <v>190</v>
      </c>
      <c r="C21" s="27">
        <v>0</v>
      </c>
      <c r="D21" s="46" t="e">
        <f t="shared" si="0"/>
        <v>#DIV/0!</v>
      </c>
      <c r="E21" s="41">
        <v>1</v>
      </c>
      <c r="F21" s="34" t="s">
        <v>772</v>
      </c>
      <c r="G21" s="66" t="s">
        <v>37</v>
      </c>
      <c r="H21" s="61"/>
      <c r="I21" s="61"/>
    </row>
    <row r="22" spans="1:9" ht="15" customHeight="1">
      <c r="A22" s="52"/>
      <c r="B22" s="27" t="s">
        <v>195</v>
      </c>
      <c r="C22" s="27">
        <v>0</v>
      </c>
      <c r="D22" s="46" t="e">
        <f t="shared" si="0"/>
        <v>#DIV/0!</v>
      </c>
      <c r="E22" s="41">
        <v>1</v>
      </c>
      <c r="F22" s="34" t="s">
        <v>772</v>
      </c>
      <c r="G22" s="66" t="s">
        <v>37</v>
      </c>
      <c r="H22" s="61"/>
      <c r="I22" s="61"/>
    </row>
    <row r="23" spans="1:9" ht="15" customHeight="1">
      <c r="A23" s="52"/>
      <c r="B23" s="27" t="s">
        <v>207</v>
      </c>
      <c r="C23" s="27">
        <v>0</v>
      </c>
      <c r="D23" s="46" t="e">
        <f t="shared" si="0"/>
        <v>#DIV/0!</v>
      </c>
      <c r="E23" s="41">
        <v>1</v>
      </c>
      <c r="F23" s="34" t="s">
        <v>772</v>
      </c>
      <c r="G23" s="66" t="s">
        <v>772</v>
      </c>
      <c r="H23" s="61"/>
      <c r="I23" s="61"/>
    </row>
    <row r="24" spans="1:9" ht="15" customHeight="1">
      <c r="A24" s="52"/>
      <c r="B24" s="27" t="s">
        <v>219</v>
      </c>
      <c r="C24" s="27">
        <v>0</v>
      </c>
      <c r="D24" s="46" t="e">
        <f t="shared" si="0"/>
        <v>#DIV/0!</v>
      </c>
      <c r="E24" s="41">
        <v>1</v>
      </c>
      <c r="F24" s="34" t="s">
        <v>772</v>
      </c>
      <c r="G24" s="66" t="s">
        <v>772</v>
      </c>
      <c r="H24" s="61"/>
      <c r="I24" s="61"/>
    </row>
    <row r="25" spans="1:9" ht="15" customHeight="1">
      <c r="A25" s="52"/>
      <c r="B25" s="27" t="s">
        <v>231</v>
      </c>
      <c r="C25" s="27">
        <v>0</v>
      </c>
      <c r="D25" s="46" t="e">
        <f t="shared" si="0"/>
        <v>#DIV/0!</v>
      </c>
      <c r="E25" s="41">
        <v>1</v>
      </c>
      <c r="F25" s="34" t="s">
        <v>772</v>
      </c>
      <c r="G25" s="66" t="s">
        <v>772</v>
      </c>
      <c r="H25" s="61"/>
      <c r="I25" s="61"/>
    </row>
    <row r="26" spans="1:9" ht="15" customHeight="1">
      <c r="A26" s="52"/>
      <c r="B26" s="27" t="s">
        <v>243</v>
      </c>
      <c r="C26" s="27">
        <v>0</v>
      </c>
      <c r="D26" s="46" t="e">
        <f t="shared" si="0"/>
        <v>#DIV/0!</v>
      </c>
      <c r="E26" s="41">
        <v>1</v>
      </c>
      <c r="F26" s="34" t="s">
        <v>772</v>
      </c>
      <c r="G26" s="66" t="s">
        <v>37</v>
      </c>
      <c r="H26" s="61"/>
      <c r="I26" s="61"/>
    </row>
    <row r="27" spans="1:9" ht="15" customHeight="1">
      <c r="A27" s="52"/>
      <c r="B27" s="27" t="s">
        <v>255</v>
      </c>
      <c r="C27" s="27">
        <v>0</v>
      </c>
      <c r="D27" s="46" t="e">
        <f t="shared" si="0"/>
        <v>#DIV/0!</v>
      </c>
      <c r="E27" s="41">
        <v>1</v>
      </c>
      <c r="F27" s="34" t="s">
        <v>772</v>
      </c>
      <c r="G27" s="66" t="s">
        <v>37</v>
      </c>
      <c r="H27" s="61"/>
      <c r="I27" s="61"/>
    </row>
    <row r="28" spans="1:9" ht="15" customHeight="1">
      <c r="A28" s="52"/>
      <c r="B28" s="27" t="s">
        <v>267</v>
      </c>
      <c r="C28" s="27">
        <v>0</v>
      </c>
      <c r="D28" s="46" t="e">
        <f t="shared" si="0"/>
        <v>#DIV/0!</v>
      </c>
      <c r="E28" s="41">
        <v>1</v>
      </c>
      <c r="F28" s="34" t="s">
        <v>772</v>
      </c>
      <c r="G28" s="66" t="s">
        <v>37</v>
      </c>
      <c r="H28" s="61"/>
      <c r="I28" s="61"/>
    </row>
    <row r="29" spans="1:9" ht="15" customHeight="1">
      <c r="A29" s="52"/>
      <c r="B29" s="27" t="s">
        <v>279</v>
      </c>
      <c r="C29" s="27">
        <v>0</v>
      </c>
      <c r="D29" s="46" t="e">
        <f t="shared" si="0"/>
        <v>#DIV/0!</v>
      </c>
      <c r="E29" s="41">
        <v>1</v>
      </c>
      <c r="F29" s="34" t="s">
        <v>772</v>
      </c>
      <c r="G29" s="66" t="s">
        <v>772</v>
      </c>
      <c r="H29" s="61"/>
      <c r="I29" s="61"/>
    </row>
    <row r="30" spans="1:9" ht="15" customHeight="1">
      <c r="A30" s="53"/>
      <c r="B30" s="27" t="s">
        <v>291</v>
      </c>
      <c r="C30" s="27">
        <v>0</v>
      </c>
      <c r="D30" s="46" t="e">
        <f t="shared" si="0"/>
        <v>#DIV/0!</v>
      </c>
      <c r="E30" s="41">
        <v>1</v>
      </c>
      <c r="F30" s="34" t="s">
        <v>772</v>
      </c>
      <c r="G30" s="66" t="s">
        <v>772</v>
      </c>
      <c r="H30" s="61"/>
      <c r="I30" s="61"/>
    </row>
    <row r="31" spans="1:9" ht="15" customHeight="1">
      <c r="A31" s="52"/>
      <c r="B31" s="27" t="s">
        <v>861</v>
      </c>
      <c r="C31" s="27">
        <v>0</v>
      </c>
      <c r="D31" s="46" t="e">
        <f t="shared" si="0"/>
        <v>#DIV/0!</v>
      </c>
      <c r="E31" s="41">
        <v>1</v>
      </c>
      <c r="F31" s="34" t="s">
        <v>772</v>
      </c>
      <c r="G31" s="66" t="s">
        <v>772</v>
      </c>
      <c r="H31" s="61"/>
      <c r="I31" s="61"/>
    </row>
    <row r="32" spans="1:9" ht="15" customHeight="1">
      <c r="A32" s="52"/>
      <c r="B32" s="27" t="s">
        <v>864</v>
      </c>
      <c r="C32" s="27">
        <v>0</v>
      </c>
      <c r="D32" s="46" t="e">
        <f t="shared" si="0"/>
        <v>#DIV/0!</v>
      </c>
      <c r="E32" s="41">
        <v>1</v>
      </c>
      <c r="F32" s="34" t="s">
        <v>772</v>
      </c>
      <c r="G32" s="66" t="s">
        <v>37</v>
      </c>
      <c r="H32" s="61"/>
      <c r="I32" s="61"/>
    </row>
    <row r="33" spans="1:9" ht="15" customHeight="1">
      <c r="A33" s="52"/>
      <c r="B33" s="27" t="s">
        <v>311</v>
      </c>
      <c r="C33" s="27">
        <v>0</v>
      </c>
      <c r="D33" s="46" t="e">
        <f t="shared" si="0"/>
        <v>#DIV/0!</v>
      </c>
      <c r="E33" s="41">
        <v>1</v>
      </c>
      <c r="F33" s="34" t="s">
        <v>772</v>
      </c>
      <c r="G33" s="66" t="s">
        <v>37</v>
      </c>
      <c r="H33" s="61"/>
      <c r="I33" s="61"/>
    </row>
    <row r="34" spans="1:9" ht="15" customHeight="1">
      <c r="A34" s="52"/>
      <c r="B34" s="27" t="s">
        <v>323</v>
      </c>
      <c r="C34" s="27">
        <v>0</v>
      </c>
      <c r="D34" s="46" t="e">
        <f t="shared" si="0"/>
        <v>#DIV/0!</v>
      </c>
      <c r="E34" s="41">
        <v>1</v>
      </c>
      <c r="F34" s="34" t="s">
        <v>772</v>
      </c>
      <c r="G34" s="66" t="s">
        <v>37</v>
      </c>
      <c r="H34" s="61"/>
      <c r="I34" s="61"/>
    </row>
    <row r="35" spans="1:9" ht="15" customHeight="1">
      <c r="A35" s="52"/>
      <c r="B35" s="27" t="s">
        <v>327</v>
      </c>
      <c r="C35" s="27">
        <v>0</v>
      </c>
      <c r="D35" s="46" t="e">
        <f t="shared" si="0"/>
        <v>#DIV/0!</v>
      </c>
      <c r="E35" s="41">
        <v>1</v>
      </c>
      <c r="F35" s="34" t="s">
        <v>772</v>
      </c>
      <c r="G35" s="66" t="s">
        <v>37</v>
      </c>
      <c r="H35" s="61"/>
      <c r="I35" s="61"/>
    </row>
    <row r="36" spans="1:9" ht="15" customHeight="1">
      <c r="A36" s="52"/>
      <c r="B36" s="27" t="s">
        <v>332</v>
      </c>
      <c r="C36" s="27">
        <v>0</v>
      </c>
      <c r="D36" s="46" t="e">
        <f aca="true" t="shared" si="1" ref="D36:D67">C36/C$79*100</f>
        <v>#DIV/0!</v>
      </c>
      <c r="E36" s="41">
        <v>1</v>
      </c>
      <c r="F36" s="34" t="s">
        <v>772</v>
      </c>
      <c r="G36" s="66" t="s">
        <v>37</v>
      </c>
      <c r="H36" s="61"/>
      <c r="I36" s="61"/>
    </row>
    <row r="37" spans="1:9" ht="15" customHeight="1">
      <c r="A37" s="52"/>
      <c r="B37" s="27" t="s">
        <v>866</v>
      </c>
      <c r="C37" s="27">
        <v>0</v>
      </c>
      <c r="D37" s="46" t="e">
        <f t="shared" si="1"/>
        <v>#DIV/0!</v>
      </c>
      <c r="E37" s="41">
        <v>1</v>
      </c>
      <c r="F37" s="34" t="s">
        <v>772</v>
      </c>
      <c r="G37" s="66" t="s">
        <v>37</v>
      </c>
      <c r="H37" s="61"/>
      <c r="I37" s="61"/>
    </row>
    <row r="38" spans="1:9" ht="15" customHeight="1">
      <c r="A38" s="52"/>
      <c r="B38" s="27" t="s">
        <v>868</v>
      </c>
      <c r="C38" s="27">
        <v>0</v>
      </c>
      <c r="D38" s="46" t="e">
        <f t="shared" si="1"/>
        <v>#DIV/0!</v>
      </c>
      <c r="E38" s="41">
        <v>1</v>
      </c>
      <c r="F38" s="34" t="s">
        <v>772</v>
      </c>
      <c r="G38" s="66" t="s">
        <v>37</v>
      </c>
      <c r="H38" s="61"/>
      <c r="I38" s="61"/>
    </row>
    <row r="39" spans="1:9" ht="15" customHeight="1">
      <c r="A39" s="52"/>
      <c r="B39" s="27" t="s">
        <v>350</v>
      </c>
      <c r="C39" s="27">
        <v>0</v>
      </c>
      <c r="D39" s="46" t="e">
        <f t="shared" si="1"/>
        <v>#DIV/0!</v>
      </c>
      <c r="E39" s="41">
        <v>1</v>
      </c>
      <c r="F39" s="34" t="s">
        <v>772</v>
      </c>
      <c r="G39" s="66" t="s">
        <v>37</v>
      </c>
      <c r="H39" s="61"/>
      <c r="I39" s="61"/>
    </row>
    <row r="40" spans="1:9" ht="15" customHeight="1">
      <c r="A40" s="52"/>
      <c r="B40" s="27" t="s">
        <v>362</v>
      </c>
      <c r="C40" s="27">
        <v>0</v>
      </c>
      <c r="D40" s="46" t="e">
        <f t="shared" si="1"/>
        <v>#DIV/0!</v>
      </c>
      <c r="E40" s="41">
        <v>1</v>
      </c>
      <c r="F40" s="34" t="s">
        <v>772</v>
      </c>
      <c r="G40" s="66" t="s">
        <v>37</v>
      </c>
      <c r="H40" s="61"/>
      <c r="I40" s="61"/>
    </row>
    <row r="41" spans="1:9" ht="15" customHeight="1">
      <c r="A41" s="52"/>
      <c r="B41" s="27" t="s">
        <v>374</v>
      </c>
      <c r="C41" s="27">
        <v>0</v>
      </c>
      <c r="D41" s="46" t="e">
        <f t="shared" si="1"/>
        <v>#DIV/0!</v>
      </c>
      <c r="E41" s="41">
        <v>1</v>
      </c>
      <c r="F41" s="34" t="s">
        <v>772</v>
      </c>
      <c r="G41" s="66" t="s">
        <v>37</v>
      </c>
      <c r="H41" s="61"/>
      <c r="I41" s="61"/>
    </row>
    <row r="42" spans="1:9" ht="15" customHeight="1">
      <c r="A42" s="52"/>
      <c r="B42" s="27" t="s">
        <v>379</v>
      </c>
      <c r="C42" s="27">
        <v>0</v>
      </c>
      <c r="D42" s="46" t="e">
        <f t="shared" si="1"/>
        <v>#DIV/0!</v>
      </c>
      <c r="E42" s="41">
        <v>1</v>
      </c>
      <c r="F42" s="34" t="s">
        <v>772</v>
      </c>
      <c r="G42" s="66" t="s">
        <v>772</v>
      </c>
      <c r="H42" s="61"/>
      <c r="I42" s="61"/>
    </row>
    <row r="43" spans="1:9" ht="15" customHeight="1">
      <c r="A43" s="52"/>
      <c r="B43" s="27" t="s">
        <v>391</v>
      </c>
      <c r="C43" s="27">
        <v>0</v>
      </c>
      <c r="D43" s="46" t="e">
        <f t="shared" si="1"/>
        <v>#DIV/0!</v>
      </c>
      <c r="E43" s="41">
        <v>1</v>
      </c>
      <c r="F43" s="34" t="s">
        <v>772</v>
      </c>
      <c r="G43" s="66" t="s">
        <v>772</v>
      </c>
      <c r="H43" s="61"/>
      <c r="I43" s="61"/>
    </row>
    <row r="44" spans="1:9" ht="15" customHeight="1">
      <c r="A44" s="52"/>
      <c r="B44" s="27" t="s">
        <v>403</v>
      </c>
      <c r="C44" s="27">
        <v>0</v>
      </c>
      <c r="D44" s="46" t="e">
        <f t="shared" si="1"/>
        <v>#DIV/0!</v>
      </c>
      <c r="E44" s="41">
        <v>1</v>
      </c>
      <c r="F44" s="34" t="s">
        <v>772</v>
      </c>
      <c r="G44" s="66" t="s">
        <v>772</v>
      </c>
      <c r="H44" s="61"/>
      <c r="I44" s="61"/>
    </row>
    <row r="45" spans="1:9" ht="15" customHeight="1">
      <c r="A45" s="52"/>
      <c r="B45" s="27" t="s">
        <v>415</v>
      </c>
      <c r="C45" s="27">
        <v>0</v>
      </c>
      <c r="D45" s="46" t="e">
        <f t="shared" si="1"/>
        <v>#DIV/0!</v>
      </c>
      <c r="E45" s="41">
        <v>1</v>
      </c>
      <c r="F45" s="34" t="s">
        <v>772</v>
      </c>
      <c r="G45" s="66" t="s">
        <v>37</v>
      </c>
      <c r="H45" s="61"/>
      <c r="I45" s="61"/>
    </row>
    <row r="46" spans="1:9" ht="15" customHeight="1">
      <c r="A46" s="22"/>
      <c r="B46" s="27" t="s">
        <v>427</v>
      </c>
      <c r="C46" s="27">
        <v>0</v>
      </c>
      <c r="D46" s="46" t="e">
        <f t="shared" si="1"/>
        <v>#DIV/0!</v>
      </c>
      <c r="E46" s="41">
        <v>1</v>
      </c>
      <c r="F46" s="34" t="s">
        <v>772</v>
      </c>
      <c r="G46" s="66" t="s">
        <v>37</v>
      </c>
      <c r="H46" s="61"/>
      <c r="I46" s="61"/>
    </row>
    <row r="47" spans="1:9" ht="15" customHeight="1">
      <c r="A47" s="52"/>
      <c r="B47" s="27" t="s">
        <v>434</v>
      </c>
      <c r="C47" s="27">
        <v>0</v>
      </c>
      <c r="D47" s="46" t="e">
        <f t="shared" si="1"/>
        <v>#DIV/0!</v>
      </c>
      <c r="E47" s="41">
        <v>1</v>
      </c>
      <c r="F47" s="34" t="s">
        <v>772</v>
      </c>
      <c r="G47" s="66" t="s">
        <v>772</v>
      </c>
      <c r="H47" s="61"/>
      <c r="I47" s="61"/>
    </row>
    <row r="48" spans="1:9" ht="15" customHeight="1">
      <c r="A48" s="52"/>
      <c r="B48" s="27" t="s">
        <v>442</v>
      </c>
      <c r="C48" s="27">
        <v>0</v>
      </c>
      <c r="D48" s="46" t="e">
        <f t="shared" si="1"/>
        <v>#DIV/0!</v>
      </c>
      <c r="E48" s="41">
        <v>1</v>
      </c>
      <c r="F48" s="34" t="s">
        <v>772</v>
      </c>
      <c r="G48" s="66" t="s">
        <v>37</v>
      </c>
      <c r="H48" s="61"/>
      <c r="I48" s="61"/>
    </row>
    <row r="49" spans="1:9" ht="15" customHeight="1">
      <c r="A49" s="22"/>
      <c r="B49" s="27" t="s">
        <v>449</v>
      </c>
      <c r="C49" s="27">
        <v>0</v>
      </c>
      <c r="D49" s="46" t="e">
        <f t="shared" si="1"/>
        <v>#DIV/0!</v>
      </c>
      <c r="E49" s="41">
        <v>1</v>
      </c>
      <c r="F49" s="34" t="s">
        <v>772</v>
      </c>
      <c r="G49" s="66" t="s">
        <v>772</v>
      </c>
      <c r="H49" s="61"/>
      <c r="I49" s="61"/>
    </row>
    <row r="50" spans="1:9" ht="15" customHeight="1">
      <c r="A50" s="52"/>
      <c r="B50" s="27" t="s">
        <v>455</v>
      </c>
      <c r="C50" s="27">
        <v>0</v>
      </c>
      <c r="D50" s="46" t="e">
        <f t="shared" si="1"/>
        <v>#DIV/0!</v>
      </c>
      <c r="E50" s="41">
        <v>1</v>
      </c>
      <c r="F50" s="34" t="s">
        <v>772</v>
      </c>
      <c r="G50" s="66" t="s">
        <v>37</v>
      </c>
      <c r="H50" s="61"/>
      <c r="I50" s="61"/>
    </row>
    <row r="51" spans="1:9" ht="15" customHeight="1">
      <c r="A51" s="52"/>
      <c r="B51" s="27" t="s">
        <v>462</v>
      </c>
      <c r="C51" s="27">
        <v>0</v>
      </c>
      <c r="D51" s="46" t="e">
        <f t="shared" si="1"/>
        <v>#DIV/0!</v>
      </c>
      <c r="E51" s="41">
        <v>1</v>
      </c>
      <c r="F51" s="34" t="s">
        <v>772</v>
      </c>
      <c r="G51" s="66" t="s">
        <v>37</v>
      </c>
      <c r="H51" s="61"/>
      <c r="I51" s="61"/>
    </row>
    <row r="52" spans="1:9" ht="15" customHeight="1">
      <c r="A52" s="52"/>
      <c r="B52" s="27" t="s">
        <v>474</v>
      </c>
      <c r="C52" s="27">
        <v>0</v>
      </c>
      <c r="D52" s="46" t="e">
        <f t="shared" si="1"/>
        <v>#DIV/0!</v>
      </c>
      <c r="E52" s="41">
        <v>1</v>
      </c>
      <c r="F52" s="34" t="s">
        <v>772</v>
      </c>
      <c r="G52" s="66" t="s">
        <v>37</v>
      </c>
      <c r="H52" s="61"/>
      <c r="I52" s="61"/>
    </row>
    <row r="53" spans="1:9" ht="15" customHeight="1">
      <c r="A53" s="52"/>
      <c r="B53" s="27" t="s">
        <v>486</v>
      </c>
      <c r="C53" s="27">
        <v>0</v>
      </c>
      <c r="D53" s="46" t="e">
        <f t="shared" si="1"/>
        <v>#DIV/0!</v>
      </c>
      <c r="E53" s="41">
        <v>1</v>
      </c>
      <c r="F53" s="34" t="s">
        <v>772</v>
      </c>
      <c r="G53" s="66" t="s">
        <v>37</v>
      </c>
      <c r="H53" s="61"/>
      <c r="I53" s="61"/>
    </row>
    <row r="54" spans="1:9" ht="15" customHeight="1">
      <c r="A54" s="52"/>
      <c r="B54" s="27" t="s">
        <v>498</v>
      </c>
      <c r="C54" s="27">
        <v>0</v>
      </c>
      <c r="D54" s="46" t="e">
        <f t="shared" si="1"/>
        <v>#DIV/0!</v>
      </c>
      <c r="E54" s="41">
        <v>1</v>
      </c>
      <c r="F54" s="34" t="s">
        <v>772</v>
      </c>
      <c r="G54" s="66" t="s">
        <v>772</v>
      </c>
      <c r="H54" s="61"/>
      <c r="I54" s="61"/>
    </row>
    <row r="55" spans="1:9" ht="15" customHeight="1">
      <c r="A55" s="52"/>
      <c r="B55" s="27" t="s">
        <v>510</v>
      </c>
      <c r="C55" s="27">
        <v>0</v>
      </c>
      <c r="D55" s="46" t="e">
        <f t="shared" si="1"/>
        <v>#DIV/0!</v>
      </c>
      <c r="E55" s="41">
        <v>1</v>
      </c>
      <c r="F55" s="34" t="s">
        <v>772</v>
      </c>
      <c r="G55" s="66" t="s">
        <v>37</v>
      </c>
      <c r="H55" s="61"/>
      <c r="I55" s="61"/>
    </row>
    <row r="56" spans="1:9" ht="15" customHeight="1">
      <c r="A56" s="52"/>
      <c r="B56" s="27" t="s">
        <v>523</v>
      </c>
      <c r="C56" s="27">
        <v>0</v>
      </c>
      <c r="D56" s="46" t="e">
        <f t="shared" si="1"/>
        <v>#DIV/0!</v>
      </c>
      <c r="E56" s="41">
        <v>1</v>
      </c>
      <c r="F56" s="34" t="s">
        <v>772</v>
      </c>
      <c r="G56" s="66" t="s">
        <v>37</v>
      </c>
      <c r="H56" s="61"/>
      <c r="I56" s="61"/>
    </row>
    <row r="57" spans="1:9" ht="15" customHeight="1">
      <c r="A57" s="52"/>
      <c r="B57" s="27" t="s">
        <v>870</v>
      </c>
      <c r="C57" s="27">
        <v>0</v>
      </c>
      <c r="D57" s="46" t="e">
        <f t="shared" si="1"/>
        <v>#DIV/0!</v>
      </c>
      <c r="E57" s="41">
        <v>1</v>
      </c>
      <c r="F57" s="34" t="s">
        <v>772</v>
      </c>
      <c r="G57" s="66" t="s">
        <v>37</v>
      </c>
      <c r="H57" s="61"/>
      <c r="I57" s="61"/>
    </row>
    <row r="58" spans="1:9" ht="15" customHeight="1">
      <c r="A58" s="52"/>
      <c r="B58" s="27" t="s">
        <v>538</v>
      </c>
      <c r="C58" s="27">
        <v>0</v>
      </c>
      <c r="D58" s="46" t="e">
        <f t="shared" si="1"/>
        <v>#DIV/0!</v>
      </c>
      <c r="E58" s="41">
        <v>1</v>
      </c>
      <c r="F58" s="34" t="s">
        <v>772</v>
      </c>
      <c r="G58" s="66" t="s">
        <v>37</v>
      </c>
      <c r="H58" s="61"/>
      <c r="I58" s="61"/>
    </row>
    <row r="59" spans="1:9" ht="15" customHeight="1">
      <c r="A59" s="52"/>
      <c r="B59" s="27" t="s">
        <v>872</v>
      </c>
      <c r="C59" s="27">
        <v>0</v>
      </c>
      <c r="D59" s="46" t="e">
        <f t="shared" si="1"/>
        <v>#DIV/0!</v>
      </c>
      <c r="E59" s="41">
        <v>1</v>
      </c>
      <c r="F59" s="34" t="s">
        <v>772</v>
      </c>
      <c r="G59" s="66" t="s">
        <v>37</v>
      </c>
      <c r="H59" s="61"/>
      <c r="I59" s="61"/>
    </row>
    <row r="60" spans="1:9" ht="15" customHeight="1">
      <c r="A60" s="22"/>
      <c r="B60" s="27" t="s">
        <v>560</v>
      </c>
      <c r="C60" s="27">
        <v>0</v>
      </c>
      <c r="D60" s="46" t="e">
        <f t="shared" si="1"/>
        <v>#DIV/0!</v>
      </c>
      <c r="E60" s="41">
        <v>1</v>
      </c>
      <c r="F60" s="34" t="s">
        <v>772</v>
      </c>
      <c r="G60" s="66" t="s">
        <v>37</v>
      </c>
      <c r="H60" s="61"/>
      <c r="I60" s="61"/>
    </row>
    <row r="61" spans="1:9" ht="15" customHeight="1">
      <c r="A61" s="52"/>
      <c r="B61" s="27" t="s">
        <v>571</v>
      </c>
      <c r="C61" s="27">
        <v>0</v>
      </c>
      <c r="D61" s="46" t="e">
        <f t="shared" si="1"/>
        <v>#DIV/0!</v>
      </c>
      <c r="E61" s="41">
        <v>1</v>
      </c>
      <c r="F61" s="34" t="s">
        <v>772</v>
      </c>
      <c r="G61" s="66" t="s">
        <v>772</v>
      </c>
      <c r="H61" s="61"/>
      <c r="I61" s="61"/>
    </row>
    <row r="62" spans="1:9" ht="15" customHeight="1">
      <c r="A62" s="22"/>
      <c r="B62" s="27" t="s">
        <v>583</v>
      </c>
      <c r="C62" s="27">
        <v>0</v>
      </c>
      <c r="D62" s="46" t="e">
        <f t="shared" si="1"/>
        <v>#DIV/0!</v>
      </c>
      <c r="E62" s="41">
        <v>1</v>
      </c>
      <c r="F62" s="34" t="s">
        <v>772</v>
      </c>
      <c r="G62" s="66" t="s">
        <v>772</v>
      </c>
      <c r="H62" s="61"/>
      <c r="I62" s="61"/>
    </row>
    <row r="63" spans="1:9" ht="15" customHeight="1">
      <c r="A63" s="52"/>
      <c r="B63" s="27" t="s">
        <v>595</v>
      </c>
      <c r="C63" s="27">
        <v>0</v>
      </c>
      <c r="D63" s="46" t="e">
        <f t="shared" si="1"/>
        <v>#DIV/0!</v>
      </c>
      <c r="E63" s="41">
        <v>1</v>
      </c>
      <c r="F63" s="34" t="s">
        <v>772</v>
      </c>
      <c r="G63" s="66" t="s">
        <v>772</v>
      </c>
      <c r="H63" s="61"/>
      <c r="I63" s="61"/>
    </row>
    <row r="64" spans="1:9" ht="15" customHeight="1">
      <c r="A64" s="52"/>
      <c r="B64" s="51" t="s">
        <v>607</v>
      </c>
      <c r="C64" s="27">
        <v>0</v>
      </c>
      <c r="D64" s="46" t="e">
        <f t="shared" si="1"/>
        <v>#DIV/0!</v>
      </c>
      <c r="E64" s="41">
        <v>1</v>
      </c>
      <c r="F64" s="34" t="s">
        <v>772</v>
      </c>
      <c r="G64" s="66" t="s">
        <v>772</v>
      </c>
      <c r="H64" s="61"/>
      <c r="I64" s="61"/>
    </row>
    <row r="65" spans="1:9" ht="15" customHeight="1">
      <c r="A65" s="52"/>
      <c r="B65" s="27" t="s">
        <v>618</v>
      </c>
      <c r="C65" s="27">
        <v>0</v>
      </c>
      <c r="D65" s="46" t="e">
        <f t="shared" si="1"/>
        <v>#DIV/0!</v>
      </c>
      <c r="E65" s="41">
        <v>1</v>
      </c>
      <c r="F65" s="34" t="s">
        <v>772</v>
      </c>
      <c r="G65" s="66" t="s">
        <v>772</v>
      </c>
      <c r="H65" s="61"/>
      <c r="I65" s="61"/>
    </row>
    <row r="66" spans="1:9" ht="15" customHeight="1">
      <c r="A66" s="52"/>
      <c r="B66" s="27" t="s">
        <v>630</v>
      </c>
      <c r="C66" s="27">
        <v>0</v>
      </c>
      <c r="D66" s="46" t="e">
        <f t="shared" si="1"/>
        <v>#DIV/0!</v>
      </c>
      <c r="E66" s="41">
        <v>1</v>
      </c>
      <c r="F66" s="34" t="s">
        <v>772</v>
      </c>
      <c r="G66" s="66" t="s">
        <v>772</v>
      </c>
      <c r="H66" s="61"/>
      <c r="I66" s="61"/>
    </row>
    <row r="67" spans="1:9" ht="15" customHeight="1">
      <c r="A67" s="52"/>
      <c r="B67" s="27" t="s">
        <v>642</v>
      </c>
      <c r="C67" s="27">
        <v>0</v>
      </c>
      <c r="D67" s="46" t="e">
        <f t="shared" si="1"/>
        <v>#DIV/0!</v>
      </c>
      <c r="E67" s="41">
        <v>1</v>
      </c>
      <c r="F67" s="34" t="s">
        <v>772</v>
      </c>
      <c r="G67" s="66" t="s">
        <v>772</v>
      </c>
      <c r="H67" s="61"/>
      <c r="I67" s="61"/>
    </row>
    <row r="68" spans="1:9" ht="15" customHeight="1">
      <c r="A68" s="52"/>
      <c r="B68" s="27" t="s">
        <v>8</v>
      </c>
      <c r="C68" s="27">
        <v>0</v>
      </c>
      <c r="D68" s="46" t="e">
        <f aca="true" t="shared" si="2" ref="D68:D77">C68/C$79*100</f>
        <v>#DIV/0!</v>
      </c>
      <c r="E68" s="41">
        <v>1</v>
      </c>
      <c r="F68" s="34" t="s">
        <v>772</v>
      </c>
      <c r="G68" s="66" t="s">
        <v>772</v>
      </c>
      <c r="H68" s="61"/>
      <c r="I68" s="61"/>
    </row>
    <row r="69" spans="1:9" ht="15" customHeight="1">
      <c r="A69" s="52"/>
      <c r="B69" s="27" t="s">
        <v>666</v>
      </c>
      <c r="C69" s="27">
        <v>0</v>
      </c>
      <c r="D69" s="46" t="e">
        <f t="shared" si="2"/>
        <v>#DIV/0!</v>
      </c>
      <c r="E69" s="41">
        <v>1</v>
      </c>
      <c r="F69" s="34" t="s">
        <v>772</v>
      </c>
      <c r="G69" s="66" t="s">
        <v>772</v>
      </c>
      <c r="H69" s="61"/>
      <c r="I69" s="61"/>
    </row>
    <row r="70" spans="1:9" ht="15" customHeight="1">
      <c r="A70" s="52"/>
      <c r="B70" s="27" t="s">
        <v>678</v>
      </c>
      <c r="C70" s="27">
        <v>0</v>
      </c>
      <c r="D70" s="46" t="e">
        <f t="shared" si="2"/>
        <v>#DIV/0!</v>
      </c>
      <c r="E70" s="41">
        <v>1</v>
      </c>
      <c r="F70" s="34" t="s">
        <v>772</v>
      </c>
      <c r="G70" s="66" t="s">
        <v>772</v>
      </c>
      <c r="H70" s="61"/>
      <c r="I70" s="61"/>
    </row>
    <row r="71" spans="1:9" ht="15" customHeight="1">
      <c r="A71" s="52"/>
      <c r="B71" s="27" t="s">
        <v>690</v>
      </c>
      <c r="C71" s="27">
        <v>0</v>
      </c>
      <c r="D71" s="46" t="e">
        <f t="shared" si="2"/>
        <v>#DIV/0!</v>
      </c>
      <c r="E71" s="41">
        <v>1</v>
      </c>
      <c r="F71" s="34" t="s">
        <v>772</v>
      </c>
      <c r="G71" s="66" t="s">
        <v>772</v>
      </c>
      <c r="H71" s="61"/>
      <c r="I71" s="61"/>
    </row>
    <row r="72" spans="1:9" ht="15" customHeight="1">
      <c r="A72" s="52"/>
      <c r="B72" s="27" t="s">
        <v>702</v>
      </c>
      <c r="C72" s="27">
        <v>0</v>
      </c>
      <c r="D72" s="46" t="e">
        <f t="shared" si="2"/>
        <v>#DIV/0!</v>
      </c>
      <c r="E72" s="41">
        <v>1</v>
      </c>
      <c r="F72" s="34" t="s">
        <v>772</v>
      </c>
      <c r="G72" s="66" t="s">
        <v>772</v>
      </c>
      <c r="H72" s="61"/>
      <c r="I72" s="61"/>
    </row>
    <row r="73" spans="1:9" ht="15" customHeight="1">
      <c r="A73" s="52"/>
      <c r="B73" s="27" t="s">
        <v>875</v>
      </c>
      <c r="C73" s="27">
        <v>0</v>
      </c>
      <c r="D73" s="46" t="e">
        <f t="shared" si="2"/>
        <v>#DIV/0!</v>
      </c>
      <c r="E73" s="41">
        <v>1</v>
      </c>
      <c r="F73" s="34" t="s">
        <v>772</v>
      </c>
      <c r="G73" s="66" t="s">
        <v>37</v>
      </c>
      <c r="H73" s="61"/>
      <c r="I73" s="61"/>
    </row>
    <row r="74" spans="1:9" ht="15" customHeight="1">
      <c r="A74" s="52"/>
      <c r="B74" s="27" t="s">
        <v>717</v>
      </c>
      <c r="C74" s="27">
        <v>0</v>
      </c>
      <c r="D74" s="46" t="e">
        <f t="shared" si="2"/>
        <v>#DIV/0!</v>
      </c>
      <c r="E74" s="41">
        <v>1</v>
      </c>
      <c r="F74" s="34" t="s">
        <v>772</v>
      </c>
      <c r="G74" s="66" t="s">
        <v>772</v>
      </c>
      <c r="H74" s="61"/>
      <c r="I74" s="61"/>
    </row>
    <row r="75" spans="1:9" ht="15" customHeight="1">
      <c r="A75" s="52"/>
      <c r="B75" s="27" t="s">
        <v>729</v>
      </c>
      <c r="C75" s="27">
        <v>0</v>
      </c>
      <c r="D75" s="46" t="e">
        <f t="shared" si="2"/>
        <v>#DIV/0!</v>
      </c>
      <c r="E75" s="41">
        <v>1</v>
      </c>
      <c r="F75" s="34" t="s">
        <v>772</v>
      </c>
      <c r="G75" s="66" t="s">
        <v>772</v>
      </c>
      <c r="H75" s="61"/>
      <c r="I75" s="61"/>
    </row>
    <row r="76" spans="1:9" ht="15" customHeight="1">
      <c r="A76" s="52"/>
      <c r="B76" s="27" t="s">
        <v>741</v>
      </c>
      <c r="C76" s="27">
        <v>0</v>
      </c>
      <c r="D76" s="46" t="e">
        <f t="shared" si="2"/>
        <v>#DIV/0!</v>
      </c>
      <c r="E76" s="41">
        <v>1</v>
      </c>
      <c r="F76" s="34" t="s">
        <v>772</v>
      </c>
      <c r="G76" s="66" t="s">
        <v>37</v>
      </c>
      <c r="H76" s="61"/>
      <c r="I76" s="61"/>
    </row>
    <row r="77" spans="1:9" ht="15" customHeight="1">
      <c r="A77" s="52"/>
      <c r="B77" s="27" t="s">
        <v>753</v>
      </c>
      <c r="C77" s="27">
        <v>0</v>
      </c>
      <c r="D77" s="46" t="e">
        <f t="shared" si="2"/>
        <v>#DIV/0!</v>
      </c>
      <c r="E77" s="41">
        <v>1</v>
      </c>
      <c r="F77" s="34" t="s">
        <v>772</v>
      </c>
      <c r="G77" s="66" t="s">
        <v>772</v>
      </c>
      <c r="H77" s="61"/>
      <c r="I77" s="61"/>
    </row>
    <row r="78" spans="1:4" ht="4.5" customHeight="1" thickBot="1">
      <c r="A78" s="52"/>
      <c r="B78" s="28"/>
      <c r="C78" s="28"/>
      <c r="D78" s="47"/>
    </row>
    <row r="79" spans="1:4" ht="19.5" customHeight="1" thickBot="1">
      <c r="A79" s="22"/>
      <c r="B79" s="39" t="s">
        <v>768</v>
      </c>
      <c r="C79" s="30">
        <f>SUM(C3:C78)</f>
        <v>0</v>
      </c>
      <c r="D79" s="48"/>
    </row>
    <row r="80" spans="1:4" ht="19.5" customHeight="1" thickBot="1">
      <c r="A80" s="22"/>
      <c r="B80" s="40" t="s">
        <v>817</v>
      </c>
      <c r="C80" s="30">
        <f>SUM(E3:E78)</f>
        <v>74</v>
      </c>
      <c r="D80" s="48"/>
    </row>
    <row r="81" spans="2:4" ht="19.5" customHeight="1" thickBot="1">
      <c r="B81" s="39" t="s">
        <v>769</v>
      </c>
      <c r="C81" s="30" t="e">
        <f>C79/Eingabe!C8*100</f>
        <v>#DIV/0!</v>
      </c>
      <c r="D81" s="48" t="s">
        <v>770</v>
      </c>
    </row>
    <row r="82" ht="8.25" customHeight="1" thickBot="1"/>
    <row r="83" spans="2:6" ht="39.75" customHeight="1" thickBot="1">
      <c r="B83" s="136" t="s">
        <v>841</v>
      </c>
      <c r="C83" s="137"/>
      <c r="D83" s="137"/>
      <c r="E83" s="64"/>
      <c r="F83" s="65"/>
    </row>
    <row r="84" ht="8.25" customHeight="1" thickBot="1"/>
    <row r="85" spans="2:9" ht="30" customHeight="1">
      <c r="B85" s="138" t="s">
        <v>842</v>
      </c>
      <c r="C85" s="139"/>
      <c r="D85" s="139"/>
      <c r="E85" s="139"/>
      <c r="F85" s="139"/>
      <c r="G85" s="139"/>
      <c r="H85" s="139"/>
      <c r="I85" s="67"/>
    </row>
    <row r="86" spans="2:9" ht="30" customHeight="1" thickBot="1">
      <c r="B86" s="140" t="s">
        <v>843</v>
      </c>
      <c r="C86" s="141"/>
      <c r="D86" s="141"/>
      <c r="E86" s="141"/>
      <c r="F86" s="141"/>
      <c r="G86" s="141"/>
      <c r="H86" s="141"/>
      <c r="I86" s="68"/>
    </row>
  </sheetData>
  <mergeCells count="3">
    <mergeCell ref="B83:D83"/>
    <mergeCell ref="B85:H85"/>
    <mergeCell ref="B86:H86"/>
  </mergeCells>
  <printOptions gridLines="1"/>
  <pageMargins left="0.75" right="0.75" top="1" bottom="1" header="0.511811023" footer="0.511811023"/>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8"/>
  <dimension ref="A1:A1"/>
  <sheetViews>
    <sheetView tabSelected="1" workbookViewId="0" topLeftCell="A1">
      <selection activeCell="I33" sqref="I33"/>
    </sheetView>
  </sheetViews>
  <sheetFormatPr defaultColWidth="9.140625" defaultRowHeight="12.75"/>
  <cols>
    <col min="1" max="6" width="11.421875" style="7" customWidth="1"/>
    <col min="7" max="7" width="24.28125" style="7" customWidth="1"/>
    <col min="8" max="8" width="19.8515625" style="7" customWidth="1"/>
    <col min="9" max="16384" width="11.421875" style="7" customWidth="1"/>
  </cols>
  <sheetData>
    <row r="3" ht="12.75"/>
    <row r="4" ht="12.75"/>
    <row r="5" ht="27.75" customHeight="1"/>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sheetData>
  <printOptions/>
  <pageMargins left="0.49" right="0.48" top="1" bottom="1" header="0.4921259845" footer="0.4921259845"/>
  <pageSetup fitToHeight="3" horizontalDpi="600" verticalDpi="600" orientation="portrait" paperSize="9" r:id="rId5"/>
  <legacyDrawing r:id="rId4"/>
  <oleObjects>
    <oleObject progId="Word.Document.8" shapeId="405278" r:id="rId1"/>
    <oleObject progId="Word.Document.8" shapeId="427970" r:id="rId2"/>
    <oleObject progId="Word.Document.8" shapeId="428175" r:id="rId3"/>
  </oleObjects>
</worksheet>
</file>

<file path=xl/worksheets/sheet4.xml><?xml version="1.0" encoding="utf-8"?>
<worksheet xmlns="http://schemas.openxmlformats.org/spreadsheetml/2006/main" xmlns:r="http://schemas.openxmlformats.org/officeDocument/2006/relationships">
  <sheetPr codeName="Tabelle1"/>
  <dimension ref="A1:F210"/>
  <sheetViews>
    <sheetView workbookViewId="0" topLeftCell="A1">
      <pane ySplit="10" topLeftCell="BM11" activePane="bottomLeft" state="frozen"/>
      <selection pane="topLeft" activeCell="A1" sqref="A1"/>
      <selection pane="bottomLeft" activeCell="C4" sqref="C4"/>
    </sheetView>
  </sheetViews>
  <sheetFormatPr defaultColWidth="9.140625" defaultRowHeight="12.75"/>
  <cols>
    <col min="1" max="1" width="2.00390625" style="7" customWidth="1"/>
    <col min="2" max="2" width="23.00390625" style="7" customWidth="1"/>
    <col min="3" max="3" width="18.421875" style="7" customWidth="1"/>
    <col min="4" max="4" width="60.57421875" style="7" customWidth="1"/>
    <col min="5" max="16384" width="11.421875" style="7" customWidth="1"/>
  </cols>
  <sheetData>
    <row r="1" spans="1:4" ht="12.75">
      <c r="A1" s="6"/>
      <c r="B1" s="6"/>
      <c r="C1" s="6"/>
      <c r="D1" s="6"/>
    </row>
    <row r="2" spans="1:4" ht="24.75" customHeight="1">
      <c r="A2" s="6"/>
      <c r="B2" s="9" t="s">
        <v>0</v>
      </c>
      <c r="C2" s="10"/>
      <c r="D2" s="11"/>
    </row>
    <row r="3" spans="1:4" ht="6.75" customHeight="1">
      <c r="A3" s="6"/>
      <c r="B3" s="12"/>
      <c r="C3" s="13"/>
      <c r="D3" s="14"/>
    </row>
    <row r="4" spans="1:4" ht="18" customHeight="1">
      <c r="A4" s="6"/>
      <c r="B4" s="15" t="s">
        <v>1</v>
      </c>
      <c r="C4" s="32"/>
      <c r="D4" s="16"/>
    </row>
    <row r="5" spans="1:6" ht="18" customHeight="1">
      <c r="A5" s="6"/>
      <c r="B5" s="15" t="s">
        <v>2</v>
      </c>
      <c r="C5" s="32"/>
      <c r="D5" s="16"/>
      <c r="F5" s="71"/>
    </row>
    <row r="6" spans="1:4" ht="18" customHeight="1">
      <c r="A6" s="6"/>
      <c r="B6" s="15" t="s">
        <v>3</v>
      </c>
      <c r="C6" s="31"/>
      <c r="D6" s="16"/>
    </row>
    <row r="7" spans="1:4" ht="18" customHeight="1">
      <c r="A7" s="6"/>
      <c r="B7" s="15" t="s">
        <v>4</v>
      </c>
      <c r="C7" s="21"/>
      <c r="D7" s="16"/>
    </row>
    <row r="8" spans="1:4" ht="18" customHeight="1">
      <c r="A8" s="6"/>
      <c r="B8" s="59" t="s">
        <v>833</v>
      </c>
      <c r="C8" s="21">
        <f>C6*C7</f>
        <v>0</v>
      </c>
      <c r="D8" s="16"/>
    </row>
    <row r="9" spans="1:4" ht="5.25" customHeight="1">
      <c r="A9" s="6"/>
      <c r="B9" s="15"/>
      <c r="C9" s="17"/>
      <c r="D9" s="16"/>
    </row>
    <row r="10" spans="1:4" ht="20.25" customHeight="1">
      <c r="A10" s="6"/>
      <c r="B10" s="18" t="s">
        <v>5</v>
      </c>
      <c r="C10" s="19" t="s">
        <v>6</v>
      </c>
      <c r="D10" s="20" t="s">
        <v>7</v>
      </c>
    </row>
    <row r="11" spans="1:4" ht="12.75">
      <c r="A11" s="6"/>
      <c r="B11" s="42"/>
      <c r="C11" s="8"/>
      <c r="D11" s="8"/>
    </row>
    <row r="12" spans="1:4" ht="12.75">
      <c r="A12" s="6"/>
      <c r="B12" s="42"/>
      <c r="C12" s="8"/>
      <c r="D12" s="8"/>
    </row>
    <row r="13" spans="1:4" ht="12.75">
      <c r="A13" s="6"/>
      <c r="B13" s="42"/>
      <c r="C13" s="8"/>
      <c r="D13" s="8"/>
    </row>
    <row r="14" spans="1:4" ht="12.75">
      <c r="A14" s="6"/>
      <c r="B14" s="42"/>
      <c r="C14" s="8"/>
      <c r="D14" s="8"/>
    </row>
    <row r="15" spans="1:4" ht="12.75">
      <c r="A15" s="6"/>
      <c r="B15" s="42"/>
      <c r="C15" s="8"/>
      <c r="D15" s="8"/>
    </row>
    <row r="16" spans="1:4" ht="12.75">
      <c r="A16" s="6"/>
      <c r="B16" s="42"/>
      <c r="C16" s="8"/>
      <c r="D16" s="8"/>
    </row>
    <row r="17" spans="1:4" ht="12.75">
      <c r="A17" s="6"/>
      <c r="B17" s="42"/>
      <c r="C17" s="8"/>
      <c r="D17" s="8"/>
    </row>
    <row r="18" spans="1:4" ht="12.75">
      <c r="A18" s="6"/>
      <c r="B18" s="42"/>
      <c r="C18" s="8"/>
      <c r="D18" s="8"/>
    </row>
    <row r="19" spans="1:4" ht="12.75">
      <c r="A19" s="6"/>
      <c r="B19" s="42"/>
      <c r="C19" s="8"/>
      <c r="D19" s="8"/>
    </row>
    <row r="20" spans="1:4" ht="12.75">
      <c r="A20" s="6"/>
      <c r="B20" s="42"/>
      <c r="C20" s="8"/>
      <c r="D20" s="8"/>
    </row>
    <row r="21" spans="1:4" ht="12.75">
      <c r="A21" s="6"/>
      <c r="B21" s="93"/>
      <c r="C21" s="8"/>
      <c r="D21" s="8"/>
    </row>
    <row r="22" spans="1:4" ht="12.75">
      <c r="A22" s="6"/>
      <c r="B22" s="94"/>
      <c r="C22" s="92"/>
      <c r="D22" s="8"/>
    </row>
    <row r="23" spans="1:4" ht="12.75">
      <c r="A23" s="6"/>
      <c r="B23" s="95"/>
      <c r="C23" s="8"/>
      <c r="D23" s="8"/>
    </row>
    <row r="24" spans="1:4" ht="12.75">
      <c r="A24" s="6"/>
      <c r="B24" s="42"/>
      <c r="C24" s="8"/>
      <c r="D24" s="8"/>
    </row>
    <row r="25" spans="1:4" ht="12.75">
      <c r="A25" s="6"/>
      <c r="B25" s="42"/>
      <c r="C25" s="8"/>
      <c r="D25" s="8"/>
    </row>
    <row r="26" spans="1:4" ht="12.75">
      <c r="A26" s="6"/>
      <c r="B26" s="42"/>
      <c r="C26" s="8"/>
      <c r="D26" s="8"/>
    </row>
    <row r="27" spans="1:4" ht="12.75">
      <c r="A27" s="6"/>
      <c r="B27" s="42"/>
      <c r="C27" s="8"/>
      <c r="D27" s="8"/>
    </row>
    <row r="28" spans="1:4" ht="12.75">
      <c r="A28" s="6"/>
      <c r="B28" s="42"/>
      <c r="C28" s="8"/>
      <c r="D28" s="8"/>
    </row>
    <row r="29" spans="1:4" ht="12.75">
      <c r="A29" s="6"/>
      <c r="B29" s="42"/>
      <c r="C29" s="8"/>
      <c r="D29" s="8"/>
    </row>
    <row r="30" spans="1:4" ht="12.75">
      <c r="A30" s="6"/>
      <c r="B30" s="42"/>
      <c r="C30" s="8"/>
      <c r="D30" s="8"/>
    </row>
    <row r="31" spans="1:4" ht="12.75">
      <c r="A31" s="6"/>
      <c r="B31" s="42"/>
      <c r="C31" s="8"/>
      <c r="D31" s="8"/>
    </row>
    <row r="32" spans="1:4" ht="12.75">
      <c r="A32" s="6"/>
      <c r="B32" s="42"/>
      <c r="C32" s="8"/>
      <c r="D32" s="8"/>
    </row>
    <row r="33" spans="1:4" ht="12.75">
      <c r="A33" s="6"/>
      <c r="B33" s="42"/>
      <c r="C33" s="8"/>
      <c r="D33" s="8"/>
    </row>
    <row r="34" spans="1:4" ht="12.75">
      <c r="A34" s="6"/>
      <c r="B34" s="42"/>
      <c r="C34" s="8"/>
      <c r="D34" s="8"/>
    </row>
    <row r="35" spans="1:4" ht="12.75">
      <c r="A35" s="6"/>
      <c r="B35" s="42"/>
      <c r="C35" s="8"/>
      <c r="D35" s="8"/>
    </row>
    <row r="36" spans="1:4" ht="12.75">
      <c r="A36" s="6"/>
      <c r="B36" s="42"/>
      <c r="C36" s="8"/>
      <c r="D36" s="8"/>
    </row>
    <row r="37" spans="1:4" ht="12.75">
      <c r="A37" s="6"/>
      <c r="B37" s="42"/>
      <c r="C37" s="8"/>
      <c r="D37" s="8"/>
    </row>
    <row r="38" spans="1:4" ht="12.75">
      <c r="A38" s="6"/>
      <c r="B38" s="42"/>
      <c r="C38" s="8"/>
      <c r="D38" s="8"/>
    </row>
    <row r="39" spans="1:4" ht="12.75">
      <c r="A39" s="6"/>
      <c r="B39" s="42"/>
      <c r="C39" s="8"/>
      <c r="D39" s="8"/>
    </row>
    <row r="40" spans="1:4" ht="12.75">
      <c r="A40" s="6"/>
      <c r="B40" s="42"/>
      <c r="C40" s="8"/>
      <c r="D40" s="8"/>
    </row>
    <row r="41" spans="1:4" ht="12.75">
      <c r="A41" s="6"/>
      <c r="B41" s="42"/>
      <c r="C41" s="8"/>
      <c r="D41" s="8"/>
    </row>
    <row r="42" spans="1:4" ht="12.75">
      <c r="A42" s="6"/>
      <c r="B42" s="42"/>
      <c r="C42" s="8"/>
      <c r="D42" s="8"/>
    </row>
    <row r="43" spans="1:4" ht="12.75">
      <c r="A43" s="6"/>
      <c r="B43" s="8"/>
      <c r="C43" s="8"/>
      <c r="D43" s="8"/>
    </row>
    <row r="44" spans="1:4" ht="12.75">
      <c r="A44" s="6"/>
      <c r="B44" s="8"/>
      <c r="C44" s="8"/>
      <c r="D44" s="8"/>
    </row>
    <row r="45" spans="1:4" ht="12.75">
      <c r="A45" s="6"/>
      <c r="B45" s="8"/>
      <c r="C45" s="8"/>
      <c r="D45" s="8"/>
    </row>
    <row r="46" spans="1:4" ht="12.75">
      <c r="A46" s="6"/>
      <c r="B46" s="8"/>
      <c r="C46" s="8"/>
      <c r="D46" s="8"/>
    </row>
    <row r="47" spans="1:4" ht="12.75">
      <c r="A47" s="6"/>
      <c r="B47" s="8"/>
      <c r="C47" s="8"/>
      <c r="D47" s="8"/>
    </row>
    <row r="48" spans="1:4" ht="12.75">
      <c r="A48" s="6"/>
      <c r="B48" s="8"/>
      <c r="C48" s="8"/>
      <c r="D48" s="8"/>
    </row>
    <row r="49" spans="1:4" ht="12.75">
      <c r="A49" s="6"/>
      <c r="B49" s="8"/>
      <c r="C49" s="8"/>
      <c r="D49" s="8"/>
    </row>
    <row r="50" spans="1:4" ht="12.75">
      <c r="A50" s="6"/>
      <c r="B50" s="8"/>
      <c r="C50" s="8"/>
      <c r="D50" s="8"/>
    </row>
    <row r="51" spans="1:4" ht="12.75">
      <c r="A51" s="6"/>
      <c r="B51" s="8"/>
      <c r="C51" s="8"/>
      <c r="D51" s="8"/>
    </row>
    <row r="52" spans="1:4" ht="12.75">
      <c r="A52" s="6"/>
      <c r="B52" s="8"/>
      <c r="C52" s="8"/>
      <c r="D52" s="8"/>
    </row>
    <row r="53" spans="1:4" ht="12.75">
      <c r="A53" s="6"/>
      <c r="B53" s="8"/>
      <c r="C53" s="8"/>
      <c r="D53" s="8"/>
    </row>
    <row r="54" spans="1:4" ht="12.75">
      <c r="A54" s="6"/>
      <c r="B54" s="8"/>
      <c r="C54" s="8"/>
      <c r="D54" s="8"/>
    </row>
    <row r="55" spans="1:4" ht="12.75">
      <c r="A55" s="6"/>
      <c r="B55" s="8"/>
      <c r="C55" s="8"/>
      <c r="D55" s="8"/>
    </row>
    <row r="56" spans="1:4" ht="12.75">
      <c r="A56" s="6"/>
      <c r="B56" s="8"/>
      <c r="C56" s="8"/>
      <c r="D56" s="8"/>
    </row>
    <row r="57" spans="1:4" ht="12.75">
      <c r="A57" s="6"/>
      <c r="B57" s="8"/>
      <c r="C57" s="8"/>
      <c r="D57" s="8"/>
    </row>
    <row r="58" spans="1:4" ht="12.75">
      <c r="A58" s="6"/>
      <c r="B58" s="8"/>
      <c r="C58" s="8"/>
      <c r="D58" s="8"/>
    </row>
    <row r="59" spans="1:4" ht="12.75">
      <c r="A59" s="6"/>
      <c r="B59" s="8"/>
      <c r="C59" s="8"/>
      <c r="D59" s="8"/>
    </row>
    <row r="60" spans="1:4" ht="12.75">
      <c r="A60" s="6"/>
      <c r="B60" s="8"/>
      <c r="C60" s="8"/>
      <c r="D60" s="8"/>
    </row>
    <row r="61" spans="1:4" ht="12.75">
      <c r="A61" s="6"/>
      <c r="B61" s="8"/>
      <c r="C61" s="8"/>
      <c r="D61" s="8"/>
    </row>
    <row r="62" spans="1:4" ht="12.75">
      <c r="A62" s="6"/>
      <c r="B62" s="8"/>
      <c r="C62" s="8"/>
      <c r="D62" s="8"/>
    </row>
    <row r="63" spans="1:4" ht="12.75">
      <c r="A63" s="6"/>
      <c r="B63" s="8"/>
      <c r="C63" s="8"/>
      <c r="D63" s="8"/>
    </row>
    <row r="64" spans="1:4" ht="12.75">
      <c r="A64" s="6"/>
      <c r="B64" s="8"/>
      <c r="C64" s="8"/>
      <c r="D64" s="8"/>
    </row>
    <row r="65" spans="1:4" ht="12.75">
      <c r="A65" s="6"/>
      <c r="B65" s="8"/>
      <c r="C65" s="8"/>
      <c r="D65" s="8"/>
    </row>
    <row r="66" spans="1:4" ht="12.75">
      <c r="A66" s="6"/>
      <c r="B66" s="8"/>
      <c r="C66" s="8"/>
      <c r="D66" s="8"/>
    </row>
    <row r="67" spans="1:4" ht="12.75">
      <c r="A67" s="6"/>
      <c r="B67" s="8"/>
      <c r="C67" s="8"/>
      <c r="D67" s="8"/>
    </row>
    <row r="68" spans="1:4" ht="12.75">
      <c r="A68" s="6"/>
      <c r="B68" s="8"/>
      <c r="C68" s="8"/>
      <c r="D68" s="8"/>
    </row>
    <row r="69" spans="1:4" ht="12.75">
      <c r="A69" s="6"/>
      <c r="B69" s="8"/>
      <c r="C69" s="8"/>
      <c r="D69" s="8"/>
    </row>
    <row r="70" spans="1:4" ht="12.75">
      <c r="A70" s="6"/>
      <c r="B70" s="8"/>
      <c r="C70" s="8"/>
      <c r="D70" s="8"/>
    </row>
    <row r="71" spans="1:4" ht="12.75">
      <c r="A71" s="6"/>
      <c r="B71" s="8"/>
      <c r="C71" s="8"/>
      <c r="D71" s="8"/>
    </row>
    <row r="72" spans="1:4" ht="12.75">
      <c r="A72" s="6"/>
      <c r="B72" s="8"/>
      <c r="C72" s="8"/>
      <c r="D72" s="8"/>
    </row>
    <row r="73" spans="1:4" ht="12.75">
      <c r="A73" s="6"/>
      <c r="B73" s="8"/>
      <c r="C73" s="8"/>
      <c r="D73" s="8"/>
    </row>
    <row r="74" spans="1:4" ht="12.75">
      <c r="A74" s="6"/>
      <c r="B74" s="8"/>
      <c r="C74" s="8"/>
      <c r="D74" s="8"/>
    </row>
    <row r="75" spans="1:4" ht="12.75">
      <c r="A75" s="6"/>
      <c r="B75" s="8"/>
      <c r="C75" s="8"/>
      <c r="D75" s="8"/>
    </row>
    <row r="76" spans="1:4" ht="12.75">
      <c r="A76" s="6"/>
      <c r="B76" s="8"/>
      <c r="C76" s="8"/>
      <c r="D76" s="8"/>
    </row>
    <row r="77" spans="1:4" ht="12.75">
      <c r="A77" s="6"/>
      <c r="B77" s="8"/>
      <c r="C77" s="8"/>
      <c r="D77" s="8"/>
    </row>
    <row r="78" spans="1:4" ht="12.75">
      <c r="A78" s="6"/>
      <c r="B78" s="8"/>
      <c r="C78" s="8"/>
      <c r="D78" s="8"/>
    </row>
    <row r="79" spans="1:4" ht="12.75">
      <c r="A79" s="6"/>
      <c r="B79" s="8"/>
      <c r="C79" s="8"/>
      <c r="D79" s="8"/>
    </row>
    <row r="80" spans="1:4" ht="12.75">
      <c r="A80" s="6"/>
      <c r="B80" s="8"/>
      <c r="C80" s="8"/>
      <c r="D80" s="8"/>
    </row>
    <row r="81" spans="1:4" ht="12.75">
      <c r="A81" s="6"/>
      <c r="B81" s="8"/>
      <c r="C81" s="8"/>
      <c r="D81" s="8"/>
    </row>
    <row r="82" spans="1:4" ht="12.75">
      <c r="A82" s="6"/>
      <c r="B82" s="8"/>
      <c r="C82" s="8"/>
      <c r="D82" s="8"/>
    </row>
    <row r="83" spans="1:4" ht="12.75">
      <c r="A83" s="6"/>
      <c r="B83" s="8"/>
      <c r="C83" s="8"/>
      <c r="D83" s="8"/>
    </row>
    <row r="84" spans="1:4" ht="12.75">
      <c r="A84" s="6"/>
      <c r="B84" s="8"/>
      <c r="C84" s="8"/>
      <c r="D84" s="8"/>
    </row>
    <row r="85" spans="1:4" ht="12.75">
      <c r="A85" s="6"/>
      <c r="B85" s="8"/>
      <c r="C85" s="8"/>
      <c r="D85" s="8"/>
    </row>
    <row r="86" spans="1:4" ht="12.75">
      <c r="A86" s="6"/>
      <c r="B86" s="8"/>
      <c r="C86" s="8"/>
      <c r="D86" s="8"/>
    </row>
    <row r="87" spans="1:4" ht="12.75">
      <c r="A87" s="6"/>
      <c r="B87" s="8"/>
      <c r="C87" s="8"/>
      <c r="D87" s="8"/>
    </row>
    <row r="88" spans="1:4" ht="12.75">
      <c r="A88" s="6"/>
      <c r="B88" s="8"/>
      <c r="C88" s="8"/>
      <c r="D88" s="8"/>
    </row>
    <row r="89" spans="1:4" ht="12.75">
      <c r="A89" s="6"/>
      <c r="B89" s="8"/>
      <c r="C89" s="8"/>
      <c r="D89" s="8"/>
    </row>
    <row r="90" spans="1:4" ht="12.75">
      <c r="A90" s="6"/>
      <c r="B90" s="8"/>
      <c r="C90" s="8"/>
      <c r="D90" s="8"/>
    </row>
    <row r="91" spans="1:4" ht="12.75">
      <c r="A91" s="6"/>
      <c r="B91" s="8"/>
      <c r="C91" s="8"/>
      <c r="D91" s="8"/>
    </row>
    <row r="92" spans="1:4" ht="12.75">
      <c r="A92" s="6"/>
      <c r="B92" s="8"/>
      <c r="C92" s="8"/>
      <c r="D92" s="8"/>
    </row>
    <row r="93" spans="1:4" ht="12.75">
      <c r="A93" s="6"/>
      <c r="B93" s="8"/>
      <c r="C93" s="8"/>
      <c r="D93" s="8"/>
    </row>
    <row r="94" spans="1:4" ht="12.75">
      <c r="A94" s="6"/>
      <c r="B94" s="8"/>
      <c r="C94" s="8"/>
      <c r="D94" s="8"/>
    </row>
    <row r="95" spans="1:4" ht="12.75">
      <c r="A95" s="6"/>
      <c r="B95" s="8"/>
      <c r="C95" s="8"/>
      <c r="D95" s="8"/>
    </row>
    <row r="96" spans="1:4" ht="12.75">
      <c r="A96" s="6"/>
      <c r="B96" s="8"/>
      <c r="C96" s="8"/>
      <c r="D96" s="8"/>
    </row>
    <row r="97" spans="1:4" ht="12.75">
      <c r="A97" s="6"/>
      <c r="B97" s="8"/>
      <c r="C97" s="8"/>
      <c r="D97" s="8"/>
    </row>
    <row r="98" spans="1:4" ht="12.75">
      <c r="A98" s="6"/>
      <c r="B98" s="8"/>
      <c r="C98" s="8"/>
      <c r="D98" s="8"/>
    </row>
    <row r="99" spans="1:4" ht="12.75">
      <c r="A99" s="6"/>
      <c r="B99" s="8"/>
      <c r="C99" s="8"/>
      <c r="D99" s="8"/>
    </row>
    <row r="100" spans="1:4" ht="12.75">
      <c r="A100" s="6"/>
      <c r="B100" s="8"/>
      <c r="C100" s="8"/>
      <c r="D100" s="8"/>
    </row>
    <row r="101" spans="1:4" ht="12.75">
      <c r="A101" s="6"/>
      <c r="B101" s="8"/>
      <c r="C101" s="8"/>
      <c r="D101" s="8"/>
    </row>
    <row r="102" spans="1:4" ht="12.75">
      <c r="A102" s="6"/>
      <c r="B102" s="8"/>
      <c r="C102" s="8"/>
      <c r="D102" s="8"/>
    </row>
    <row r="103" spans="1:4" ht="12.75">
      <c r="A103" s="6"/>
      <c r="B103" s="8"/>
      <c r="C103" s="8"/>
      <c r="D103" s="8"/>
    </row>
    <row r="104" spans="1:4" ht="12.75">
      <c r="A104" s="6"/>
      <c r="B104" s="8"/>
      <c r="C104" s="8"/>
      <c r="D104" s="8"/>
    </row>
    <row r="105" spans="1:4" ht="12.75">
      <c r="A105" s="6"/>
      <c r="B105" s="8"/>
      <c r="C105" s="8"/>
      <c r="D105" s="8"/>
    </row>
    <row r="106" spans="1:4" ht="12.75">
      <c r="A106" s="6"/>
      <c r="B106" s="8"/>
      <c r="C106" s="8"/>
      <c r="D106" s="8"/>
    </row>
    <row r="107" spans="1:4" ht="12.75">
      <c r="A107" s="6"/>
      <c r="B107" s="8"/>
      <c r="C107" s="8"/>
      <c r="D107" s="8"/>
    </row>
    <row r="108" spans="1:4" ht="12.75">
      <c r="A108" s="6"/>
      <c r="B108" s="8"/>
      <c r="C108" s="8"/>
      <c r="D108" s="8"/>
    </row>
    <row r="109" spans="1:4" ht="12.75">
      <c r="A109" s="6"/>
      <c r="B109" s="8"/>
      <c r="C109" s="8"/>
      <c r="D109" s="8"/>
    </row>
    <row r="110" spans="1:4" ht="12.75">
      <c r="A110" s="6"/>
      <c r="B110" s="8"/>
      <c r="C110" s="8"/>
      <c r="D110" s="8"/>
    </row>
    <row r="111" spans="1:4" ht="12.75">
      <c r="A111" s="6"/>
      <c r="B111" s="8"/>
      <c r="C111" s="8"/>
      <c r="D111" s="8"/>
    </row>
    <row r="112" spans="1:4" ht="12.75">
      <c r="A112" s="6"/>
      <c r="B112" s="8"/>
      <c r="C112" s="8"/>
      <c r="D112" s="8"/>
    </row>
    <row r="113" spans="1:4" ht="12.75">
      <c r="A113" s="6"/>
      <c r="B113" s="8"/>
      <c r="C113" s="8"/>
      <c r="D113" s="8"/>
    </row>
    <row r="114" spans="1:4" ht="12.75">
      <c r="A114" s="6"/>
      <c r="B114" s="8"/>
      <c r="C114" s="8"/>
      <c r="D114" s="8"/>
    </row>
    <row r="115" spans="1:4" ht="12.75">
      <c r="A115" s="6"/>
      <c r="B115" s="8"/>
      <c r="C115" s="8"/>
      <c r="D115" s="8"/>
    </row>
    <row r="116" spans="1:4" ht="12.75">
      <c r="A116" s="6"/>
      <c r="B116" s="8"/>
      <c r="C116" s="8"/>
      <c r="D116" s="8"/>
    </row>
    <row r="117" spans="1:4" ht="12.75">
      <c r="A117" s="6"/>
      <c r="B117" s="8"/>
      <c r="C117" s="8"/>
      <c r="D117" s="8"/>
    </row>
    <row r="118" spans="1:4" ht="12.75">
      <c r="A118" s="6"/>
      <c r="B118" s="8"/>
      <c r="C118" s="8"/>
      <c r="D118" s="8"/>
    </row>
    <row r="119" spans="1:4" ht="12.75">
      <c r="A119" s="6"/>
      <c r="B119" s="8"/>
      <c r="C119" s="8"/>
      <c r="D119" s="8"/>
    </row>
    <row r="120" spans="1:4" ht="12.75">
      <c r="A120" s="6"/>
      <c r="B120" s="8"/>
      <c r="C120" s="8"/>
      <c r="D120" s="8"/>
    </row>
    <row r="121" spans="1:4" ht="12.75">
      <c r="A121" s="6"/>
      <c r="B121" s="8"/>
      <c r="C121" s="8"/>
      <c r="D121" s="8"/>
    </row>
    <row r="122" spans="1:4" ht="12.75">
      <c r="A122" s="6"/>
      <c r="B122" s="8"/>
      <c r="C122" s="8"/>
      <c r="D122" s="8"/>
    </row>
    <row r="123" spans="1:4" ht="12.75">
      <c r="A123" s="6"/>
      <c r="B123" s="8"/>
      <c r="C123" s="8"/>
      <c r="D123" s="8"/>
    </row>
    <row r="124" spans="1:4" ht="12.75">
      <c r="A124" s="6"/>
      <c r="B124" s="8"/>
      <c r="C124" s="8"/>
      <c r="D124" s="8"/>
    </row>
    <row r="125" spans="1:4" ht="12.75">
      <c r="A125" s="6"/>
      <c r="B125" s="8"/>
      <c r="C125" s="8"/>
      <c r="D125" s="8"/>
    </row>
    <row r="126" spans="1:4" ht="12.75">
      <c r="A126" s="6"/>
      <c r="B126" s="8"/>
      <c r="C126" s="8"/>
      <c r="D126" s="8"/>
    </row>
    <row r="127" spans="1:4" ht="12.75">
      <c r="A127" s="6"/>
      <c r="B127" s="8"/>
      <c r="C127" s="8"/>
      <c r="D127" s="8"/>
    </row>
    <row r="128" spans="1:4" ht="12.75">
      <c r="A128" s="6"/>
      <c r="B128" s="8"/>
      <c r="C128" s="8"/>
      <c r="D128" s="8"/>
    </row>
    <row r="129" spans="1:4" ht="12.75">
      <c r="A129" s="6"/>
      <c r="B129" s="8"/>
      <c r="C129" s="8"/>
      <c r="D129" s="8"/>
    </row>
    <row r="130" spans="1:4" ht="12.75">
      <c r="A130" s="6"/>
      <c r="B130" s="8"/>
      <c r="C130" s="8"/>
      <c r="D130" s="8"/>
    </row>
    <row r="131" spans="1:4" ht="12.75">
      <c r="A131" s="6"/>
      <c r="B131" s="8"/>
      <c r="C131" s="8"/>
      <c r="D131" s="8"/>
    </row>
    <row r="132" spans="1:4" ht="12.75">
      <c r="A132" s="6"/>
      <c r="B132" s="8"/>
      <c r="C132" s="8"/>
      <c r="D132" s="8"/>
    </row>
    <row r="133" spans="1:4" ht="12.75">
      <c r="A133" s="6"/>
      <c r="B133" s="8"/>
      <c r="C133" s="8"/>
      <c r="D133" s="8"/>
    </row>
    <row r="134" spans="1:4" ht="12.75">
      <c r="A134" s="6"/>
      <c r="B134" s="8"/>
      <c r="C134" s="8"/>
      <c r="D134" s="8"/>
    </row>
    <row r="135" spans="1:4" ht="12.75">
      <c r="A135" s="6"/>
      <c r="B135" s="8"/>
      <c r="C135" s="8"/>
      <c r="D135" s="8"/>
    </row>
    <row r="136" spans="1:4" ht="12.75">
      <c r="A136" s="6"/>
      <c r="B136" s="8"/>
      <c r="C136" s="8"/>
      <c r="D136" s="8"/>
    </row>
    <row r="137" spans="1:4" ht="12.75">
      <c r="A137" s="6"/>
      <c r="B137" s="8"/>
      <c r="C137" s="8"/>
      <c r="D137" s="8"/>
    </row>
    <row r="138" spans="1:4" ht="12.75">
      <c r="A138" s="6"/>
      <c r="B138" s="8"/>
      <c r="C138" s="8"/>
      <c r="D138" s="8"/>
    </row>
    <row r="139" spans="1:4" ht="12.75">
      <c r="A139" s="6"/>
      <c r="B139" s="8"/>
      <c r="C139" s="8"/>
      <c r="D139" s="8"/>
    </row>
    <row r="140" spans="1:4" ht="12.75">
      <c r="A140" s="6"/>
      <c r="B140" s="8"/>
      <c r="C140" s="8"/>
      <c r="D140" s="8"/>
    </row>
    <row r="141" spans="1:4" ht="12.75">
      <c r="A141" s="6"/>
      <c r="B141" s="8"/>
      <c r="C141" s="8"/>
      <c r="D141" s="8"/>
    </row>
    <row r="142" spans="1:4" ht="12.75">
      <c r="A142" s="6"/>
      <c r="B142" s="8"/>
      <c r="C142" s="8"/>
      <c r="D142" s="8"/>
    </row>
    <row r="143" spans="1:4" ht="12.75">
      <c r="A143" s="6"/>
      <c r="B143" s="8"/>
      <c r="C143" s="8"/>
      <c r="D143" s="8"/>
    </row>
    <row r="144" spans="1:4" ht="12.75">
      <c r="A144" s="6"/>
      <c r="B144" s="8"/>
      <c r="C144" s="8"/>
      <c r="D144" s="8"/>
    </row>
    <row r="145" spans="1:4" ht="12.75">
      <c r="A145" s="6"/>
      <c r="B145" s="8"/>
      <c r="C145" s="8"/>
      <c r="D145" s="8"/>
    </row>
    <row r="146" spans="1:4" ht="12.75">
      <c r="A146" s="6"/>
      <c r="B146" s="8"/>
      <c r="C146" s="8"/>
      <c r="D146" s="8"/>
    </row>
    <row r="147" spans="1:4" ht="12.75">
      <c r="A147" s="6"/>
      <c r="B147" s="8"/>
      <c r="C147" s="8"/>
      <c r="D147" s="8"/>
    </row>
    <row r="148" spans="1:4" ht="12.75">
      <c r="A148" s="6"/>
      <c r="B148" s="8"/>
      <c r="C148" s="8"/>
      <c r="D148" s="8"/>
    </row>
    <row r="149" spans="1:4" ht="12.75">
      <c r="A149" s="6"/>
      <c r="B149" s="8"/>
      <c r="C149" s="8"/>
      <c r="D149" s="8"/>
    </row>
    <row r="150" spans="1:4" ht="12.75">
      <c r="A150" s="6"/>
      <c r="B150" s="8"/>
      <c r="C150" s="8"/>
      <c r="D150" s="8"/>
    </row>
    <row r="151" spans="1:4" ht="12.75">
      <c r="A151" s="6"/>
      <c r="B151" s="8"/>
      <c r="C151" s="8"/>
      <c r="D151" s="8"/>
    </row>
    <row r="152" spans="1:4" ht="12.75">
      <c r="A152" s="6"/>
      <c r="B152" s="8"/>
      <c r="C152" s="8"/>
      <c r="D152" s="8"/>
    </row>
    <row r="153" spans="1:4" ht="12.75">
      <c r="A153" s="6"/>
      <c r="B153" s="8"/>
      <c r="C153" s="8"/>
      <c r="D153" s="8"/>
    </row>
    <row r="154" spans="1:4" ht="12.75">
      <c r="A154" s="6"/>
      <c r="B154" s="8"/>
      <c r="C154" s="8"/>
      <c r="D154" s="8"/>
    </row>
    <row r="155" spans="1:4" ht="12.75">
      <c r="A155" s="6"/>
      <c r="B155" s="8"/>
      <c r="C155" s="8"/>
      <c r="D155" s="8"/>
    </row>
    <row r="156" spans="1:4" ht="12.75">
      <c r="A156" s="6"/>
      <c r="B156" s="8"/>
      <c r="C156" s="8"/>
      <c r="D156" s="8"/>
    </row>
    <row r="157" spans="1:4" ht="12.75">
      <c r="A157" s="6"/>
      <c r="B157" s="8"/>
      <c r="C157" s="8"/>
      <c r="D157" s="8"/>
    </row>
    <row r="158" spans="1:4" ht="12.75">
      <c r="A158" s="6"/>
      <c r="B158" s="8"/>
      <c r="C158" s="8"/>
      <c r="D158" s="8"/>
    </row>
    <row r="159" spans="1:4" ht="12.75">
      <c r="A159" s="6"/>
      <c r="B159" s="8"/>
      <c r="C159" s="8"/>
      <c r="D159" s="8"/>
    </row>
    <row r="160" spans="1:4" ht="12.75">
      <c r="A160" s="6"/>
      <c r="B160" s="8"/>
      <c r="C160" s="8"/>
      <c r="D160" s="8"/>
    </row>
    <row r="161" spans="1:4" ht="12.75">
      <c r="A161" s="6"/>
      <c r="B161" s="8"/>
      <c r="C161" s="8"/>
      <c r="D161" s="8"/>
    </row>
    <row r="162" spans="1:4" ht="12.75">
      <c r="A162" s="6"/>
      <c r="B162" s="8"/>
      <c r="C162" s="8"/>
      <c r="D162" s="8"/>
    </row>
    <row r="163" spans="1:4" ht="12.75">
      <c r="A163" s="6"/>
      <c r="B163" s="8"/>
      <c r="C163" s="8"/>
      <c r="D163" s="8"/>
    </row>
    <row r="164" spans="1:4" ht="12.75">
      <c r="A164" s="6"/>
      <c r="B164" s="8"/>
      <c r="C164" s="8"/>
      <c r="D164" s="8"/>
    </row>
    <row r="165" spans="1:4" ht="12.75">
      <c r="A165" s="6"/>
      <c r="B165" s="8"/>
      <c r="C165" s="8"/>
      <c r="D165" s="8"/>
    </row>
    <row r="166" spans="1:4" ht="12.75">
      <c r="A166" s="6"/>
      <c r="B166" s="8"/>
      <c r="C166" s="8"/>
      <c r="D166" s="8"/>
    </row>
    <row r="167" spans="1:4" ht="12.75">
      <c r="A167" s="6"/>
      <c r="B167" s="8"/>
      <c r="C167" s="8"/>
      <c r="D167" s="8"/>
    </row>
    <row r="168" spans="1:4" ht="12.75">
      <c r="A168" s="6"/>
      <c r="B168" s="8"/>
      <c r="C168" s="8"/>
      <c r="D168" s="8"/>
    </row>
    <row r="169" spans="1:4" ht="12.75">
      <c r="A169" s="6"/>
      <c r="B169" s="8"/>
      <c r="C169" s="8"/>
      <c r="D169" s="8"/>
    </row>
    <row r="170" spans="1:4" ht="12.75">
      <c r="A170" s="6"/>
      <c r="B170" s="8"/>
      <c r="C170" s="8"/>
      <c r="D170" s="8"/>
    </row>
    <row r="171" spans="1:4" ht="12.75">
      <c r="A171" s="6"/>
      <c r="B171" s="8"/>
      <c r="C171" s="8"/>
      <c r="D171" s="8"/>
    </row>
    <row r="172" spans="1:4" ht="12.75">
      <c r="A172" s="6"/>
      <c r="B172" s="8"/>
      <c r="C172" s="8"/>
      <c r="D172" s="8"/>
    </row>
    <row r="173" spans="1:4" ht="12.75">
      <c r="A173" s="6"/>
      <c r="B173" s="8"/>
      <c r="C173" s="8"/>
      <c r="D173" s="8"/>
    </row>
    <row r="174" spans="1:4" ht="12.75">
      <c r="A174" s="6"/>
      <c r="B174" s="8"/>
      <c r="C174" s="8"/>
      <c r="D174" s="8"/>
    </row>
    <row r="175" spans="1:4" ht="12.75">
      <c r="A175" s="6"/>
      <c r="B175" s="8"/>
      <c r="C175" s="8"/>
      <c r="D175" s="8"/>
    </row>
    <row r="176" spans="1:4" ht="12.75">
      <c r="A176" s="6"/>
      <c r="B176" s="8"/>
      <c r="C176" s="8"/>
      <c r="D176" s="8"/>
    </row>
    <row r="177" spans="1:4" ht="12.75">
      <c r="A177" s="6"/>
      <c r="B177" s="8"/>
      <c r="C177" s="8"/>
      <c r="D177" s="8"/>
    </row>
    <row r="178" spans="1:4" ht="12.75">
      <c r="A178" s="6"/>
      <c r="B178" s="8"/>
      <c r="C178" s="8"/>
      <c r="D178" s="8"/>
    </row>
    <row r="179" spans="1:4" ht="12.75">
      <c r="A179" s="6"/>
      <c r="B179" s="8"/>
      <c r="C179" s="8"/>
      <c r="D179" s="8"/>
    </row>
    <row r="180" spans="1:4" ht="12.75">
      <c r="A180" s="6"/>
      <c r="B180" s="8"/>
      <c r="C180" s="8"/>
      <c r="D180" s="8"/>
    </row>
    <row r="181" spans="1:4" ht="12.75">
      <c r="A181" s="6"/>
      <c r="B181" s="8"/>
      <c r="C181" s="8"/>
      <c r="D181" s="8"/>
    </row>
    <row r="182" spans="1:4" ht="12.75">
      <c r="A182" s="6"/>
      <c r="B182" s="8"/>
      <c r="C182" s="8"/>
      <c r="D182" s="8"/>
    </row>
    <row r="183" spans="1:4" ht="12.75">
      <c r="A183" s="6"/>
      <c r="B183" s="8"/>
      <c r="C183" s="8"/>
      <c r="D183" s="8"/>
    </row>
    <row r="184" spans="1:4" ht="12.75">
      <c r="A184" s="6"/>
      <c r="B184" s="8"/>
      <c r="C184" s="8"/>
      <c r="D184" s="8"/>
    </row>
    <row r="185" spans="1:4" ht="12.75">
      <c r="A185" s="6"/>
      <c r="B185" s="8"/>
      <c r="C185" s="8"/>
      <c r="D185" s="8"/>
    </row>
    <row r="186" spans="1:4" ht="12.75">
      <c r="A186" s="6"/>
      <c r="B186" s="8"/>
      <c r="C186" s="8"/>
      <c r="D186" s="8"/>
    </row>
    <row r="187" spans="1:4" ht="12.75">
      <c r="A187" s="6"/>
      <c r="B187" s="8"/>
      <c r="C187" s="8"/>
      <c r="D187" s="8"/>
    </row>
    <row r="188" spans="1:4" ht="12.75">
      <c r="A188" s="6"/>
      <c r="B188" s="8"/>
      <c r="C188" s="8"/>
      <c r="D188" s="8"/>
    </row>
    <row r="189" spans="1:4" ht="12.75">
      <c r="A189" s="6"/>
      <c r="B189" s="8"/>
      <c r="C189" s="8"/>
      <c r="D189" s="8"/>
    </row>
    <row r="190" spans="1:4" ht="12.75">
      <c r="A190" s="6"/>
      <c r="B190" s="8"/>
      <c r="C190" s="8"/>
      <c r="D190" s="8"/>
    </row>
    <row r="191" spans="1:4" ht="12.75">
      <c r="A191" s="6"/>
      <c r="B191" s="8"/>
      <c r="C191" s="8"/>
      <c r="D191" s="8"/>
    </row>
    <row r="192" spans="1:4" ht="12.75">
      <c r="A192" s="6"/>
      <c r="B192" s="8"/>
      <c r="C192" s="8"/>
      <c r="D192" s="8"/>
    </row>
    <row r="193" spans="1:4" ht="12.75">
      <c r="A193" s="6"/>
      <c r="B193" s="8"/>
      <c r="C193" s="8"/>
      <c r="D193" s="8"/>
    </row>
    <row r="194" spans="1:4" ht="12.75">
      <c r="A194" s="6"/>
      <c r="B194" s="8"/>
      <c r="C194" s="8"/>
      <c r="D194" s="8"/>
    </row>
    <row r="195" spans="1:4" ht="12.75">
      <c r="A195" s="6"/>
      <c r="B195" s="8"/>
      <c r="C195" s="8"/>
      <c r="D195" s="8"/>
    </row>
    <row r="196" spans="1:4" ht="12.75">
      <c r="A196" s="6"/>
      <c r="B196" s="8"/>
      <c r="C196" s="8"/>
      <c r="D196" s="8"/>
    </row>
    <row r="197" spans="1:4" ht="12.75">
      <c r="A197" s="6"/>
      <c r="B197" s="8"/>
      <c r="C197" s="8"/>
      <c r="D197" s="8"/>
    </row>
    <row r="198" spans="1:4" ht="12.75">
      <c r="A198" s="6"/>
      <c r="B198" s="8"/>
      <c r="C198" s="8"/>
      <c r="D198" s="8"/>
    </row>
    <row r="199" spans="1:4" ht="12.75">
      <c r="A199" s="6"/>
      <c r="B199" s="8"/>
      <c r="C199" s="8"/>
      <c r="D199" s="8"/>
    </row>
    <row r="200" spans="1:4" ht="12.75">
      <c r="A200" s="6"/>
      <c r="B200" s="8"/>
      <c r="C200" s="8"/>
      <c r="D200" s="8"/>
    </row>
    <row r="201" spans="1:4" ht="12.75">
      <c r="A201" s="6"/>
      <c r="B201" s="8"/>
      <c r="C201" s="8"/>
      <c r="D201" s="8"/>
    </row>
    <row r="202" spans="1:4" ht="12.75">
      <c r="A202" s="6"/>
      <c r="B202" s="8"/>
      <c r="C202" s="8"/>
      <c r="D202" s="8"/>
    </row>
    <row r="203" spans="1:4" ht="12.75">
      <c r="A203" s="6"/>
      <c r="B203" s="8"/>
      <c r="C203" s="8"/>
      <c r="D203" s="8"/>
    </row>
    <row r="204" spans="1:4" ht="12.75">
      <c r="A204" s="6"/>
      <c r="B204" s="8"/>
      <c r="C204" s="8"/>
      <c r="D204" s="8"/>
    </row>
    <row r="205" spans="1:4" ht="12.75">
      <c r="A205" s="6"/>
      <c r="B205" s="8"/>
      <c r="C205" s="8"/>
      <c r="D205" s="8"/>
    </row>
    <row r="206" spans="1:4" ht="12.75">
      <c r="A206" s="6"/>
      <c r="B206" s="8"/>
      <c r="C206" s="8"/>
      <c r="D206" s="8"/>
    </row>
    <row r="207" spans="1:4" ht="12.75">
      <c r="A207" s="6"/>
      <c r="B207" s="8"/>
      <c r="C207" s="8"/>
      <c r="D207" s="8"/>
    </row>
    <row r="208" spans="1:4" ht="12.75">
      <c r="A208" s="6"/>
      <c r="B208" s="8"/>
      <c r="C208" s="8"/>
      <c r="D208" s="8"/>
    </row>
    <row r="209" spans="1:4" ht="12.75">
      <c r="A209" s="6"/>
      <c r="B209" s="8"/>
      <c r="C209" s="8"/>
      <c r="D209" s="8"/>
    </row>
    <row r="210" spans="1:4" ht="12.75">
      <c r="A210" s="6"/>
      <c r="B210" s="8"/>
      <c r="C210" s="8"/>
      <c r="D210" s="8"/>
    </row>
  </sheetData>
  <printOptions/>
  <pageMargins left="0.75" right="0.75" top="1" bottom="1" header="0.511811023" footer="0.511811023"/>
  <pageSetup orientation="portrait" paperSize="9" scale="80" r:id="rId2"/>
  <legacyDrawing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B2:F59"/>
  <sheetViews>
    <sheetView workbookViewId="0" topLeftCell="A1">
      <selection activeCell="C4" sqref="C4"/>
    </sheetView>
  </sheetViews>
  <sheetFormatPr defaultColWidth="9.140625" defaultRowHeight="12.75"/>
  <cols>
    <col min="1" max="1" width="3.00390625" style="7" customWidth="1"/>
    <col min="2" max="2" width="36.421875" style="7" customWidth="1"/>
    <col min="3" max="3" width="22.421875" style="7" customWidth="1"/>
    <col min="4" max="4" width="18.00390625" style="7" customWidth="1"/>
    <col min="5" max="5" width="20.00390625" style="7" customWidth="1"/>
    <col min="6" max="6" width="4.421875" style="41" customWidth="1"/>
    <col min="7" max="16384" width="11.421875" style="7" customWidth="1"/>
  </cols>
  <sheetData>
    <row r="2" ht="12.75">
      <c r="B2" s="37" t="s">
        <v>810</v>
      </c>
    </row>
    <row r="4" spans="2:3" ht="12.75">
      <c r="B4" s="7" t="s">
        <v>811</v>
      </c>
      <c r="C4" s="69">
        <f>COUNTIF(Eingabe!C11:C2000,"&gt;30")</f>
        <v>0</v>
      </c>
    </row>
    <row r="6" spans="2:6" s="37" customFormat="1" ht="12" customHeight="1">
      <c r="B6" s="37" t="s">
        <v>812</v>
      </c>
      <c r="C6" s="37" t="s">
        <v>813</v>
      </c>
      <c r="D6" s="38" t="s">
        <v>814</v>
      </c>
      <c r="E6" s="38" t="s">
        <v>815</v>
      </c>
      <c r="F6" s="41"/>
    </row>
    <row r="7" ht="12" customHeight="1"/>
    <row r="8" spans="2:6" s="55" customFormat="1" ht="12" customHeight="1">
      <c r="B8" s="55" t="s">
        <v>816</v>
      </c>
      <c r="C8" s="55" t="s">
        <v>41</v>
      </c>
      <c r="D8" s="55">
        <v>0</v>
      </c>
      <c r="E8" s="58" t="e">
        <f>D8/C$4*100</f>
        <v>#DIV/0!</v>
      </c>
      <c r="F8" s="41"/>
    </row>
    <row r="9" spans="3:6" s="55" customFormat="1" ht="12" customHeight="1">
      <c r="C9" s="55" t="s">
        <v>31</v>
      </c>
      <c r="D9" s="55">
        <v>0</v>
      </c>
      <c r="E9" s="58" t="e">
        <f aca="true" t="shared" si="0" ref="E9:E43">D9/C$4*100</f>
        <v>#DIV/0!</v>
      </c>
      <c r="F9" s="41"/>
    </row>
    <row r="10" spans="3:6" s="55" customFormat="1" ht="12" customHeight="1">
      <c r="C10" s="55" t="s">
        <v>53</v>
      </c>
      <c r="D10" s="55">
        <v>0</v>
      </c>
      <c r="E10" s="58" t="e">
        <f t="shared" si="0"/>
        <v>#DIV/0!</v>
      </c>
      <c r="F10" s="41"/>
    </row>
    <row r="11" spans="5:6" s="55" customFormat="1" ht="12" customHeight="1">
      <c r="E11" s="58"/>
      <c r="F11" s="41"/>
    </row>
    <row r="12" spans="2:6" s="55" customFormat="1" ht="12" customHeight="1">
      <c r="B12" s="55" t="s">
        <v>15</v>
      </c>
      <c r="C12" s="55" t="s">
        <v>32</v>
      </c>
      <c r="D12" s="55">
        <v>0</v>
      </c>
      <c r="E12" s="58" t="e">
        <f t="shared" si="0"/>
        <v>#DIV/0!</v>
      </c>
      <c r="F12" s="41"/>
    </row>
    <row r="13" spans="3:6" s="55" customFormat="1" ht="12" customHeight="1">
      <c r="C13" s="55" t="s">
        <v>42</v>
      </c>
      <c r="D13" s="55">
        <v>0</v>
      </c>
      <c r="E13" s="58" t="e">
        <f t="shared" si="0"/>
        <v>#DIV/0!</v>
      </c>
      <c r="F13" s="41"/>
    </row>
    <row r="14" spans="3:6" s="55" customFormat="1" ht="12" customHeight="1">
      <c r="C14" s="55" t="s">
        <v>66</v>
      </c>
      <c r="D14" s="55">
        <v>0</v>
      </c>
      <c r="E14" s="58" t="e">
        <f t="shared" si="0"/>
        <v>#DIV/0!</v>
      </c>
      <c r="F14" s="41"/>
    </row>
    <row r="15" spans="3:6" s="55" customFormat="1" ht="12" customHeight="1">
      <c r="C15" s="56"/>
      <c r="E15" s="58"/>
      <c r="F15" s="41"/>
    </row>
    <row r="16" spans="2:6" s="55" customFormat="1" ht="12" customHeight="1">
      <c r="B16" s="55" t="s">
        <v>819</v>
      </c>
      <c r="C16" s="57" t="s">
        <v>138</v>
      </c>
      <c r="D16" s="55">
        <v>0</v>
      </c>
      <c r="E16" s="58" t="e">
        <f t="shared" si="0"/>
        <v>#DIV/0!</v>
      </c>
      <c r="F16" s="41"/>
    </row>
    <row r="17" spans="3:6" s="55" customFormat="1" ht="12" customHeight="1">
      <c r="C17" s="57" t="s">
        <v>33</v>
      </c>
      <c r="D17" s="55">
        <v>0</v>
      </c>
      <c r="E17" s="58" t="e">
        <f t="shared" si="0"/>
        <v>#DIV/0!</v>
      </c>
      <c r="F17" s="41"/>
    </row>
    <row r="18" spans="3:6" s="55" customFormat="1" ht="12" customHeight="1">
      <c r="C18" s="56"/>
      <c r="E18" s="58"/>
      <c r="F18" s="41"/>
    </row>
    <row r="19" spans="2:6" s="55" customFormat="1" ht="12" customHeight="1">
      <c r="B19" s="55" t="s">
        <v>820</v>
      </c>
      <c r="C19" s="57" t="s">
        <v>68</v>
      </c>
      <c r="D19" s="55">
        <v>0</v>
      </c>
      <c r="E19" s="58" t="e">
        <f t="shared" si="0"/>
        <v>#DIV/0!</v>
      </c>
      <c r="F19" s="41"/>
    </row>
    <row r="20" spans="3:6" s="55" customFormat="1" ht="12" customHeight="1">
      <c r="C20" s="57" t="s">
        <v>44</v>
      </c>
      <c r="D20" s="55">
        <v>0</v>
      </c>
      <c r="E20" s="58" t="e">
        <f t="shared" si="0"/>
        <v>#DIV/0!</v>
      </c>
      <c r="F20" s="41"/>
    </row>
    <row r="21" spans="3:6" s="55" customFormat="1" ht="12" customHeight="1">
      <c r="C21" s="57" t="s">
        <v>34</v>
      </c>
      <c r="D21" s="55">
        <v>0</v>
      </c>
      <c r="E21" s="58" t="e">
        <f t="shared" si="0"/>
        <v>#DIV/0!</v>
      </c>
      <c r="F21" s="41"/>
    </row>
    <row r="22" spans="3:6" s="55" customFormat="1" ht="12" customHeight="1">
      <c r="C22" s="57" t="s">
        <v>117</v>
      </c>
      <c r="D22" s="55">
        <v>0</v>
      </c>
      <c r="E22" s="58" t="e">
        <f t="shared" si="0"/>
        <v>#DIV/0!</v>
      </c>
      <c r="F22" s="41"/>
    </row>
    <row r="23" spans="3:6" s="55" customFormat="1" ht="12" customHeight="1">
      <c r="C23" s="57" t="s">
        <v>339</v>
      </c>
      <c r="D23" s="55">
        <v>0</v>
      </c>
      <c r="E23" s="58" t="e">
        <f t="shared" si="0"/>
        <v>#DIV/0!</v>
      </c>
      <c r="F23" s="41"/>
    </row>
    <row r="24" spans="3:6" s="55" customFormat="1" ht="12" customHeight="1">
      <c r="C24" s="57" t="s">
        <v>439</v>
      </c>
      <c r="D24" s="55">
        <v>0</v>
      </c>
      <c r="E24" s="58" t="e">
        <f t="shared" si="0"/>
        <v>#DIV/0!</v>
      </c>
      <c r="F24" s="41"/>
    </row>
    <row r="25" spans="3:6" s="55" customFormat="1" ht="12" customHeight="1">
      <c r="C25" s="57" t="s">
        <v>56</v>
      </c>
      <c r="D25" s="55">
        <v>0</v>
      </c>
      <c r="E25" s="58" t="e">
        <f t="shared" si="0"/>
        <v>#DIV/0!</v>
      </c>
      <c r="F25" s="41"/>
    </row>
    <row r="26" spans="3:6" s="55" customFormat="1" ht="12" customHeight="1">
      <c r="C26" s="56"/>
      <c r="E26" s="58"/>
      <c r="F26" s="41"/>
    </row>
    <row r="27" spans="2:6" s="55" customFormat="1" ht="12" customHeight="1">
      <c r="B27" s="55" t="s">
        <v>821</v>
      </c>
      <c r="C27" s="57" t="s">
        <v>822</v>
      </c>
      <c r="D27" s="55">
        <v>0</v>
      </c>
      <c r="E27" s="58" t="e">
        <f t="shared" si="0"/>
        <v>#DIV/0!</v>
      </c>
      <c r="F27" s="41"/>
    </row>
    <row r="28" spans="3:6" s="55" customFormat="1" ht="12" customHeight="1">
      <c r="C28" s="57" t="s">
        <v>45</v>
      </c>
      <c r="D28" s="55">
        <v>0</v>
      </c>
      <c r="E28" s="58" t="e">
        <f t="shared" si="0"/>
        <v>#DIV/0!</v>
      </c>
      <c r="F28" s="41"/>
    </row>
    <row r="29" spans="3:6" s="55" customFormat="1" ht="12" customHeight="1">
      <c r="C29" s="57" t="s">
        <v>203</v>
      </c>
      <c r="D29" s="55">
        <v>0</v>
      </c>
      <c r="E29" s="58" t="e">
        <f t="shared" si="0"/>
        <v>#DIV/0!</v>
      </c>
      <c r="F29" s="41"/>
    </row>
    <row r="30" spans="3:6" s="55" customFormat="1" ht="12" customHeight="1">
      <c r="C30" s="57" t="s">
        <v>96</v>
      </c>
      <c r="D30" s="55">
        <v>0</v>
      </c>
      <c r="E30" s="58" t="e">
        <f t="shared" si="0"/>
        <v>#DIV/0!</v>
      </c>
      <c r="F30" s="41"/>
    </row>
    <row r="31" spans="3:6" s="55" customFormat="1" ht="12" customHeight="1">
      <c r="C31" s="57" t="s">
        <v>35</v>
      </c>
      <c r="D31" s="55">
        <v>0</v>
      </c>
      <c r="E31" s="58" t="e">
        <f t="shared" si="0"/>
        <v>#DIV/0!</v>
      </c>
      <c r="F31" s="41"/>
    </row>
    <row r="32" spans="3:6" s="55" customFormat="1" ht="12" customHeight="1">
      <c r="C32" s="57" t="s">
        <v>287</v>
      </c>
      <c r="D32" s="55">
        <v>0</v>
      </c>
      <c r="E32" s="58" t="e">
        <f t="shared" si="0"/>
        <v>#DIV/0!</v>
      </c>
      <c r="F32" s="41"/>
    </row>
    <row r="33" spans="3:6" s="55" customFormat="1" ht="12" customHeight="1">
      <c r="C33" s="56"/>
      <c r="E33" s="58"/>
      <c r="F33" s="41"/>
    </row>
    <row r="34" spans="2:6" s="55" customFormat="1" ht="12" customHeight="1">
      <c r="B34" s="55" t="s">
        <v>823</v>
      </c>
      <c r="C34" s="57" t="s">
        <v>824</v>
      </c>
      <c r="D34" s="55">
        <v>0</v>
      </c>
      <c r="E34" s="58" t="e">
        <f t="shared" si="0"/>
        <v>#DIV/0!</v>
      </c>
      <c r="F34" s="41"/>
    </row>
    <row r="35" spans="3:6" s="55" customFormat="1" ht="12" customHeight="1">
      <c r="C35" s="57" t="s">
        <v>825</v>
      </c>
      <c r="D35" s="55">
        <v>0</v>
      </c>
      <c r="E35" s="58" t="e">
        <f t="shared" si="0"/>
        <v>#DIV/0!</v>
      </c>
      <c r="F35" s="41"/>
    </row>
    <row r="36" spans="3:6" s="55" customFormat="1" ht="12" customHeight="1">
      <c r="C36" s="57" t="s">
        <v>826</v>
      </c>
      <c r="D36" s="55">
        <v>0</v>
      </c>
      <c r="E36" s="58" t="e">
        <f t="shared" si="0"/>
        <v>#DIV/0!</v>
      </c>
      <c r="F36" s="41"/>
    </row>
    <row r="37" spans="3:6" s="55" customFormat="1" ht="12" customHeight="1">
      <c r="C37" s="56"/>
      <c r="E37" s="58"/>
      <c r="F37" s="41"/>
    </row>
    <row r="38" spans="2:6" s="55" customFormat="1" ht="12" customHeight="1">
      <c r="B38" s="55" t="s">
        <v>831</v>
      </c>
      <c r="C38" s="57" t="s">
        <v>827</v>
      </c>
      <c r="D38" s="55">
        <v>0</v>
      </c>
      <c r="E38" s="58" t="e">
        <f t="shared" si="0"/>
        <v>#DIV/0!</v>
      </c>
      <c r="F38" s="41"/>
    </row>
    <row r="39" spans="2:6" s="55" customFormat="1" ht="12" customHeight="1">
      <c r="B39" s="55" t="s">
        <v>832</v>
      </c>
      <c r="C39" s="57" t="s">
        <v>828</v>
      </c>
      <c r="D39" s="55">
        <v>0</v>
      </c>
      <c r="E39" s="58" t="e">
        <f t="shared" si="0"/>
        <v>#DIV/0!</v>
      </c>
      <c r="F39" s="41"/>
    </row>
    <row r="40" spans="3:6" s="55" customFormat="1" ht="12" customHeight="1">
      <c r="C40" s="56"/>
      <c r="E40" s="58"/>
      <c r="F40" s="41"/>
    </row>
    <row r="41" spans="2:6" s="55" customFormat="1" ht="12" customHeight="1">
      <c r="B41" s="55" t="s">
        <v>21</v>
      </c>
      <c r="C41" s="57" t="s">
        <v>829</v>
      </c>
      <c r="D41" s="55">
        <v>0</v>
      </c>
      <c r="E41" s="58" t="e">
        <f t="shared" si="0"/>
        <v>#DIV/0!</v>
      </c>
      <c r="F41" s="41"/>
    </row>
    <row r="42" spans="3:6" s="55" customFormat="1" ht="12" customHeight="1">
      <c r="C42" s="57" t="s">
        <v>38</v>
      </c>
      <c r="D42" s="55">
        <v>0</v>
      </c>
      <c r="E42" s="58" t="e">
        <f t="shared" si="0"/>
        <v>#DIV/0!</v>
      </c>
      <c r="F42" s="41"/>
    </row>
    <row r="43" spans="3:6" s="55" customFormat="1" ht="12" customHeight="1">
      <c r="C43" s="57" t="s">
        <v>830</v>
      </c>
      <c r="D43" s="55">
        <v>0</v>
      </c>
      <c r="E43" s="58" t="e">
        <f t="shared" si="0"/>
        <v>#DIV/0!</v>
      </c>
      <c r="F43" s="41"/>
    </row>
    <row r="44" spans="3:6" s="55" customFormat="1" ht="12" customHeight="1">
      <c r="C44" s="57"/>
      <c r="E44" s="58"/>
      <c r="F44" s="41"/>
    </row>
    <row r="46" spans="2:3" ht="12.75">
      <c r="B46" s="37" t="s">
        <v>834</v>
      </c>
      <c r="C46" s="41"/>
    </row>
    <row r="48" spans="2:4" ht="12.75">
      <c r="B48" s="7" t="s">
        <v>835</v>
      </c>
      <c r="D48" s="70"/>
    </row>
    <row r="50" spans="2:4" ht="14.25" customHeight="1">
      <c r="B50" s="97" t="s">
        <v>812</v>
      </c>
      <c r="C50" s="98"/>
      <c r="D50" s="96" t="s">
        <v>836</v>
      </c>
    </row>
    <row r="51" spans="2:4" ht="14.25" customHeight="1">
      <c r="B51" s="100" t="s">
        <v>816</v>
      </c>
      <c r="C51" s="72"/>
      <c r="D51" s="125">
        <f>SUM(F8:F10)</f>
        <v>0</v>
      </c>
    </row>
    <row r="52" spans="2:4" ht="14.25" customHeight="1">
      <c r="B52" s="99" t="s">
        <v>15</v>
      </c>
      <c r="C52" s="98"/>
      <c r="D52" s="126">
        <f>SUM(F12:F14)</f>
        <v>0</v>
      </c>
    </row>
    <row r="53" spans="2:4" ht="14.25" customHeight="1">
      <c r="B53" s="100" t="s">
        <v>819</v>
      </c>
      <c r="C53" s="72"/>
      <c r="D53" s="125">
        <f>SUM(F16:F17)</f>
        <v>0</v>
      </c>
    </row>
    <row r="54" spans="2:4" ht="14.25" customHeight="1">
      <c r="B54" s="99" t="s">
        <v>820</v>
      </c>
      <c r="C54" s="98"/>
      <c r="D54" s="126">
        <f>SUM(F19:F25)</f>
        <v>0</v>
      </c>
    </row>
    <row r="55" spans="2:4" ht="14.25" customHeight="1">
      <c r="B55" s="100" t="s">
        <v>821</v>
      </c>
      <c r="C55" s="72"/>
      <c r="D55" s="125">
        <f>SUM(F27:F32)</f>
        <v>0</v>
      </c>
    </row>
    <row r="56" spans="2:4" ht="14.25" customHeight="1">
      <c r="B56" s="99" t="s">
        <v>823</v>
      </c>
      <c r="C56" s="98"/>
      <c r="D56" s="126">
        <f>SUM(F34:F36)</f>
        <v>0</v>
      </c>
    </row>
    <row r="57" spans="2:4" ht="14.25" customHeight="1">
      <c r="B57" s="100" t="s">
        <v>837</v>
      </c>
      <c r="C57" s="72"/>
      <c r="D57" s="125">
        <f>SUM(F38:F39)</f>
        <v>0</v>
      </c>
    </row>
    <row r="58" spans="2:4" ht="14.25" customHeight="1" thickBot="1">
      <c r="B58" s="103" t="s">
        <v>21</v>
      </c>
      <c r="C58" s="104"/>
      <c r="D58" s="127">
        <f>SUM(F41:F43)</f>
        <v>0</v>
      </c>
    </row>
    <row r="59" spans="2:4" ht="14.25" customHeight="1">
      <c r="B59" s="101"/>
      <c r="C59" s="102" t="s">
        <v>876</v>
      </c>
      <c r="D59" s="105">
        <f>SUM(D51:D58)</f>
        <v>0</v>
      </c>
    </row>
    <row r="62" ht="12.75"/>
  </sheetData>
  <printOptions/>
  <pageMargins left="0.75" right="0.75" top="1" bottom="1" header="0.4921259845" footer="0.4921259845"/>
  <pageSetup fitToHeight="1" fitToWidth="1" orientation="portrait" paperSize="9" scale="88" r:id="rId2"/>
  <legacyDrawing r:id="rId1"/>
</worksheet>
</file>

<file path=xl/worksheets/sheet6.xml><?xml version="1.0" encoding="utf-8"?>
<worksheet xmlns="http://schemas.openxmlformats.org/spreadsheetml/2006/main" xmlns:r="http://schemas.openxmlformats.org/officeDocument/2006/relationships">
  <sheetPr codeName="Tabelle2"/>
  <dimension ref="A1:N78"/>
  <sheetViews>
    <sheetView workbookViewId="0" topLeftCell="A1">
      <selection activeCell="A1" sqref="A1"/>
    </sheetView>
  </sheetViews>
  <sheetFormatPr defaultColWidth="9.140625" defaultRowHeight="12.75"/>
  <cols>
    <col min="1" max="1" width="11.57421875" style="0" customWidth="1"/>
    <col min="2" max="2" width="21.8515625" style="0" customWidth="1"/>
    <col min="3" max="3" width="24.421875" style="0" customWidth="1"/>
    <col min="4" max="4" width="17.140625" style="0" customWidth="1"/>
    <col min="5" max="5" width="16.00390625" style="0" customWidth="1"/>
    <col min="6" max="14" width="11.57421875" style="0" customWidth="1"/>
    <col min="15" max="16384" width="11.421875" style="0" customWidth="1"/>
  </cols>
  <sheetData>
    <row r="1" spans="1:14" ht="23.25">
      <c r="A1" s="1"/>
      <c r="B1" s="2" t="s">
        <v>10</v>
      </c>
      <c r="C1" s="3"/>
      <c r="D1" s="3"/>
      <c r="E1" s="1"/>
      <c r="F1" s="1"/>
      <c r="G1" s="1"/>
      <c r="H1" s="1"/>
      <c r="I1" s="1"/>
      <c r="J1" s="1"/>
      <c r="K1" s="1"/>
      <c r="L1" s="1"/>
      <c r="M1" s="1"/>
      <c r="N1" s="1"/>
    </row>
    <row r="2" spans="1:14" ht="15">
      <c r="A2" s="1"/>
      <c r="B2" s="4" t="s">
        <v>11</v>
      </c>
      <c r="C2" s="3"/>
      <c r="D2" s="3"/>
      <c r="E2" s="1"/>
      <c r="F2" s="1"/>
      <c r="G2" s="1"/>
      <c r="H2" s="1"/>
      <c r="I2" s="1"/>
      <c r="J2" s="1"/>
      <c r="K2" s="1"/>
      <c r="L2" s="1"/>
      <c r="M2" s="1"/>
      <c r="N2" s="1"/>
    </row>
    <row r="3" spans="1:14" ht="12.75">
      <c r="A3" s="1"/>
      <c r="B3" s="1"/>
      <c r="C3" s="3"/>
      <c r="D3" s="3"/>
      <c r="E3" s="1"/>
      <c r="F3" s="1"/>
      <c r="G3" s="1"/>
      <c r="H3" s="1"/>
      <c r="I3" s="1"/>
      <c r="J3" s="1"/>
      <c r="K3" s="1"/>
      <c r="L3" s="1"/>
      <c r="M3" s="1"/>
      <c r="N3" s="1"/>
    </row>
    <row r="4" spans="1:14" ht="13.5" thickBot="1">
      <c r="A4" s="1"/>
      <c r="B4" s="5" t="s">
        <v>12</v>
      </c>
      <c r="C4" s="5" t="s">
        <v>13</v>
      </c>
      <c r="D4" s="74" t="s">
        <v>851</v>
      </c>
      <c r="E4" s="74" t="s">
        <v>852</v>
      </c>
      <c r="F4" s="5" t="s">
        <v>14</v>
      </c>
      <c r="G4" s="5" t="s">
        <v>15</v>
      </c>
      <c r="H4" s="5" t="s">
        <v>16</v>
      </c>
      <c r="I4" s="5" t="s">
        <v>17</v>
      </c>
      <c r="J4" s="5" t="s">
        <v>18</v>
      </c>
      <c r="K4" s="5" t="s">
        <v>19</v>
      </c>
      <c r="L4" s="5" t="s">
        <v>20</v>
      </c>
      <c r="M4" s="5" t="s">
        <v>21</v>
      </c>
      <c r="N4" s="5" t="s">
        <v>22</v>
      </c>
    </row>
    <row r="5" spans="1:14" ht="12.75">
      <c r="A5" s="1">
        <v>1</v>
      </c>
      <c r="B5" s="79" t="s">
        <v>23</v>
      </c>
      <c r="C5" s="80" t="s">
        <v>24</v>
      </c>
      <c r="D5" s="81" t="s">
        <v>25</v>
      </c>
      <c r="E5" s="82" t="s">
        <v>26</v>
      </c>
      <c r="F5" s="1"/>
      <c r="G5" s="1"/>
      <c r="H5" s="1"/>
      <c r="I5" s="1"/>
      <c r="J5" s="1"/>
      <c r="K5" s="1"/>
      <c r="L5" s="1"/>
      <c r="M5" s="1"/>
      <c r="N5" s="1" t="s">
        <v>27</v>
      </c>
    </row>
    <row r="6" spans="1:14" ht="12.75">
      <c r="A6" s="1">
        <v>2</v>
      </c>
      <c r="B6" s="83" t="s">
        <v>28</v>
      </c>
      <c r="C6" s="75" t="s">
        <v>29</v>
      </c>
      <c r="D6" s="77" t="s">
        <v>25</v>
      </c>
      <c r="E6" s="84" t="s">
        <v>30</v>
      </c>
      <c r="F6" s="1" t="s">
        <v>31</v>
      </c>
      <c r="G6" s="1" t="s">
        <v>32</v>
      </c>
      <c r="H6" s="1" t="s">
        <v>33</v>
      </c>
      <c r="I6" s="1" t="s">
        <v>34</v>
      </c>
      <c r="J6" s="1" t="s">
        <v>35</v>
      </c>
      <c r="K6" s="1" t="s">
        <v>36</v>
      </c>
      <c r="L6" s="1" t="s">
        <v>37</v>
      </c>
      <c r="M6" s="1" t="s">
        <v>38</v>
      </c>
      <c r="N6" s="1"/>
    </row>
    <row r="7" spans="1:14" ht="12.75">
      <c r="A7" s="1">
        <v>3</v>
      </c>
      <c r="B7" s="85" t="s">
        <v>853</v>
      </c>
      <c r="C7" s="75" t="s">
        <v>39</v>
      </c>
      <c r="D7" s="77" t="s">
        <v>854</v>
      </c>
      <c r="E7" s="84" t="s">
        <v>40</v>
      </c>
      <c r="F7" s="1" t="s">
        <v>41</v>
      </c>
      <c r="G7" s="1" t="s">
        <v>42</v>
      </c>
      <c r="H7" s="1" t="s">
        <v>43</v>
      </c>
      <c r="I7" s="1" t="s">
        <v>44</v>
      </c>
      <c r="J7" s="1" t="s">
        <v>45</v>
      </c>
      <c r="K7" s="1" t="s">
        <v>46</v>
      </c>
      <c r="L7" s="1" t="s">
        <v>47</v>
      </c>
      <c r="M7" s="1" t="s">
        <v>48</v>
      </c>
      <c r="N7" s="1"/>
    </row>
    <row r="8" spans="1:14" ht="12.75">
      <c r="A8" s="1">
        <v>4</v>
      </c>
      <c r="B8" s="83" t="s">
        <v>49</v>
      </c>
      <c r="C8" s="75" t="s">
        <v>50</v>
      </c>
      <c r="D8" s="76" t="s">
        <v>51</v>
      </c>
      <c r="E8" s="84" t="s">
        <v>52</v>
      </c>
      <c r="F8" s="1" t="s">
        <v>53</v>
      </c>
      <c r="G8" s="1" t="s">
        <v>54</v>
      </c>
      <c r="H8" s="1" t="s">
        <v>55</v>
      </c>
      <c r="I8" s="1" t="s">
        <v>56</v>
      </c>
      <c r="J8" s="1" t="s">
        <v>57</v>
      </c>
      <c r="K8" s="1" t="s">
        <v>58</v>
      </c>
      <c r="L8" s="1" t="s">
        <v>59</v>
      </c>
      <c r="M8" s="1" t="s">
        <v>60</v>
      </c>
      <c r="N8" s="1"/>
    </row>
    <row r="9" spans="1:14" ht="12.75">
      <c r="A9" s="1">
        <v>5</v>
      </c>
      <c r="B9" s="83" t="s">
        <v>61</v>
      </c>
      <c r="C9" s="75" t="s">
        <v>62</v>
      </c>
      <c r="D9" s="76" t="s">
        <v>63</v>
      </c>
      <c r="E9" s="84" t="s">
        <v>64</v>
      </c>
      <c r="F9" s="1" t="s">
        <v>65</v>
      </c>
      <c r="G9" s="1" t="s">
        <v>66</v>
      </c>
      <c r="H9" s="1" t="s">
        <v>67</v>
      </c>
      <c r="I9" s="1" t="s">
        <v>68</v>
      </c>
      <c r="J9" s="1" t="s">
        <v>69</v>
      </c>
      <c r="K9" s="1" t="s">
        <v>70</v>
      </c>
      <c r="L9" s="1" t="s">
        <v>71</v>
      </c>
      <c r="M9" s="1" t="s">
        <v>72</v>
      </c>
      <c r="N9" s="1"/>
    </row>
    <row r="10" spans="1:14" ht="12.75">
      <c r="A10" s="1">
        <v>6</v>
      </c>
      <c r="B10" s="83" t="s">
        <v>73</v>
      </c>
      <c r="C10" s="75" t="s">
        <v>74</v>
      </c>
      <c r="D10" s="76" t="s">
        <v>75</v>
      </c>
      <c r="E10" s="84" t="s">
        <v>76</v>
      </c>
      <c r="F10" s="1"/>
      <c r="G10" s="1"/>
      <c r="H10" s="1"/>
      <c r="I10" s="1"/>
      <c r="J10" s="1"/>
      <c r="K10" s="1"/>
      <c r="L10" s="1"/>
      <c r="M10" s="1"/>
      <c r="N10" s="1" t="s">
        <v>77</v>
      </c>
    </row>
    <row r="11" spans="1:14" ht="12.75">
      <c r="A11" s="1">
        <v>7</v>
      </c>
      <c r="B11" s="83" t="s">
        <v>78</v>
      </c>
      <c r="C11" s="75" t="s">
        <v>79</v>
      </c>
      <c r="D11" s="76" t="s">
        <v>80</v>
      </c>
      <c r="E11" s="84" t="s">
        <v>81</v>
      </c>
      <c r="F11" s="1"/>
      <c r="G11" s="1"/>
      <c r="H11" s="1"/>
      <c r="I11" s="1"/>
      <c r="J11" s="1"/>
      <c r="K11" s="1"/>
      <c r="L11" s="1"/>
      <c r="M11" s="1"/>
      <c r="N11" s="1" t="s">
        <v>82</v>
      </c>
    </row>
    <row r="12" spans="1:14" ht="12.75">
      <c r="A12" s="1">
        <v>8</v>
      </c>
      <c r="B12" s="83" t="s">
        <v>83</v>
      </c>
      <c r="C12" s="75" t="s">
        <v>84</v>
      </c>
      <c r="D12" s="76" t="s">
        <v>85</v>
      </c>
      <c r="E12" s="84" t="s">
        <v>86</v>
      </c>
      <c r="F12" s="1"/>
      <c r="G12" s="1"/>
      <c r="H12" s="1"/>
      <c r="I12" s="1"/>
      <c r="J12" s="1"/>
      <c r="K12" s="1"/>
      <c r="L12" s="1"/>
      <c r="M12" s="1"/>
      <c r="N12" s="1" t="s">
        <v>87</v>
      </c>
    </row>
    <row r="13" spans="1:14" ht="12.75">
      <c r="A13" s="1">
        <v>9</v>
      </c>
      <c r="B13" s="83" t="s">
        <v>88</v>
      </c>
      <c r="C13" s="75" t="s">
        <v>89</v>
      </c>
      <c r="D13" s="76" t="s">
        <v>90</v>
      </c>
      <c r="E13" s="84" t="s">
        <v>91</v>
      </c>
      <c r="F13" s="1" t="s">
        <v>92</v>
      </c>
      <c r="G13" s="1" t="s">
        <v>93</v>
      </c>
      <c r="H13" s="1" t="s">
        <v>94</v>
      </c>
      <c r="I13" s="1" t="s">
        <v>95</v>
      </c>
      <c r="J13" s="1" t="s">
        <v>96</v>
      </c>
      <c r="K13" s="1" t="s">
        <v>97</v>
      </c>
      <c r="L13" s="1" t="s">
        <v>98</v>
      </c>
      <c r="M13" s="1" t="s">
        <v>99</v>
      </c>
      <c r="N13" s="1"/>
    </row>
    <row r="14" spans="1:14" ht="12.75">
      <c r="A14" s="1">
        <v>10</v>
      </c>
      <c r="B14" s="83" t="s">
        <v>100</v>
      </c>
      <c r="C14" s="75" t="s">
        <v>101</v>
      </c>
      <c r="D14" s="76" t="s">
        <v>102</v>
      </c>
      <c r="E14" s="84" t="s">
        <v>103</v>
      </c>
      <c r="F14" s="1" t="s">
        <v>104</v>
      </c>
      <c r="G14" s="1" t="s">
        <v>105</v>
      </c>
      <c r="H14" s="1" t="s">
        <v>106</v>
      </c>
      <c r="I14" s="1" t="s">
        <v>107</v>
      </c>
      <c r="J14" s="1" t="s">
        <v>108</v>
      </c>
      <c r="K14" s="1" t="s">
        <v>109</v>
      </c>
      <c r="L14" s="1" t="s">
        <v>110</v>
      </c>
      <c r="M14" s="1" t="s">
        <v>111</v>
      </c>
      <c r="N14" s="1"/>
    </row>
    <row r="15" spans="1:14" ht="12.75">
      <c r="A15" s="1">
        <v>11</v>
      </c>
      <c r="B15" s="85" t="s">
        <v>855</v>
      </c>
      <c r="C15" s="75" t="s">
        <v>112</v>
      </c>
      <c r="D15" s="77" t="s">
        <v>856</v>
      </c>
      <c r="E15" s="84" t="s">
        <v>113</v>
      </c>
      <c r="F15" s="1" t="s">
        <v>114</v>
      </c>
      <c r="G15" s="1" t="s">
        <v>115</v>
      </c>
      <c r="H15" s="1" t="s">
        <v>116</v>
      </c>
      <c r="I15" s="1" t="s">
        <v>117</v>
      </c>
      <c r="J15" s="1" t="s">
        <v>118</v>
      </c>
      <c r="K15" s="1" t="s">
        <v>119</v>
      </c>
      <c r="L15" s="1" t="s">
        <v>120</v>
      </c>
      <c r="M15" s="1" t="s">
        <v>121</v>
      </c>
      <c r="N15" s="1"/>
    </row>
    <row r="16" spans="1:14" ht="12.75">
      <c r="A16" s="1">
        <v>12</v>
      </c>
      <c r="B16" s="85" t="s">
        <v>857</v>
      </c>
      <c r="C16" s="75" t="s">
        <v>122</v>
      </c>
      <c r="D16" s="77" t="s">
        <v>858</v>
      </c>
      <c r="E16" s="84" t="s">
        <v>123</v>
      </c>
      <c r="F16" s="1" t="s">
        <v>124</v>
      </c>
      <c r="G16" s="1" t="s">
        <v>125</v>
      </c>
      <c r="H16" s="1" t="s">
        <v>126</v>
      </c>
      <c r="I16" s="1" t="s">
        <v>127</v>
      </c>
      <c r="J16" s="1" t="s">
        <v>128</v>
      </c>
      <c r="K16" s="1" t="s">
        <v>129</v>
      </c>
      <c r="L16" s="1" t="s">
        <v>130</v>
      </c>
      <c r="M16" s="1" t="s">
        <v>131</v>
      </c>
      <c r="N16" s="1"/>
    </row>
    <row r="17" spans="1:14" ht="12.75">
      <c r="A17" s="1">
        <v>13</v>
      </c>
      <c r="B17" s="83" t="s">
        <v>132</v>
      </c>
      <c r="C17" s="75" t="s">
        <v>133</v>
      </c>
      <c r="D17" s="76" t="s">
        <v>134</v>
      </c>
      <c r="E17" s="84" t="s">
        <v>135</v>
      </c>
      <c r="F17" s="1" t="s">
        <v>136</v>
      </c>
      <c r="G17" s="1" t="s">
        <v>137</v>
      </c>
      <c r="H17" s="1" t="s">
        <v>138</v>
      </c>
      <c r="I17" s="1" t="s">
        <v>139</v>
      </c>
      <c r="J17" s="1" t="s">
        <v>140</v>
      </c>
      <c r="K17" s="1" t="s">
        <v>141</v>
      </c>
      <c r="L17" s="1" t="s">
        <v>142</v>
      </c>
      <c r="M17" s="1" t="s">
        <v>143</v>
      </c>
      <c r="N17" s="1"/>
    </row>
    <row r="18" spans="1:14" ht="12.75">
      <c r="A18" s="1">
        <v>14</v>
      </c>
      <c r="B18" s="83" t="s">
        <v>144</v>
      </c>
      <c r="C18" s="75" t="s">
        <v>145</v>
      </c>
      <c r="D18" s="76" t="s">
        <v>146</v>
      </c>
      <c r="E18" s="84" t="s">
        <v>147</v>
      </c>
      <c r="F18" s="1" t="s">
        <v>148</v>
      </c>
      <c r="G18" s="1" t="s">
        <v>149</v>
      </c>
      <c r="H18" s="1" t="s">
        <v>150</v>
      </c>
      <c r="I18" s="1" t="s">
        <v>151</v>
      </c>
      <c r="J18" s="1" t="s">
        <v>152</v>
      </c>
      <c r="K18" s="1" t="s">
        <v>153</v>
      </c>
      <c r="L18" s="1" t="s">
        <v>154</v>
      </c>
      <c r="M18" s="1" t="s">
        <v>155</v>
      </c>
      <c r="N18" s="1"/>
    </row>
    <row r="19" spans="1:14" ht="12.75">
      <c r="A19" s="1">
        <v>15</v>
      </c>
      <c r="B19" s="83" t="s">
        <v>156</v>
      </c>
      <c r="C19" s="75" t="s">
        <v>157</v>
      </c>
      <c r="D19" s="76" t="s">
        <v>158</v>
      </c>
      <c r="E19" s="84" t="s">
        <v>159</v>
      </c>
      <c r="F19" s="1" t="s">
        <v>160</v>
      </c>
      <c r="G19" s="1" t="s">
        <v>161</v>
      </c>
      <c r="H19" s="1" t="s">
        <v>162</v>
      </c>
      <c r="I19" s="1" t="s">
        <v>163</v>
      </c>
      <c r="J19" s="1" t="s">
        <v>164</v>
      </c>
      <c r="K19" s="1" t="s">
        <v>165</v>
      </c>
      <c r="L19" s="1" t="s">
        <v>166</v>
      </c>
      <c r="M19" s="1" t="s">
        <v>167</v>
      </c>
      <c r="N19" s="1"/>
    </row>
    <row r="20" spans="1:14" ht="12.75">
      <c r="A20" s="1">
        <v>16</v>
      </c>
      <c r="B20" s="83" t="s">
        <v>168</v>
      </c>
      <c r="C20" s="75" t="s">
        <v>169</v>
      </c>
      <c r="D20" s="76" t="s">
        <v>170</v>
      </c>
      <c r="E20" s="84" t="s">
        <v>171</v>
      </c>
      <c r="F20" s="1" t="s">
        <v>172</v>
      </c>
      <c r="G20" s="1" t="s">
        <v>173</v>
      </c>
      <c r="H20" s="1" t="s">
        <v>174</v>
      </c>
      <c r="I20" s="1" t="s">
        <v>175</v>
      </c>
      <c r="J20" s="1" t="s">
        <v>176</v>
      </c>
      <c r="K20" s="1" t="s">
        <v>177</v>
      </c>
      <c r="L20" s="1" t="s">
        <v>178</v>
      </c>
      <c r="M20" s="1" t="s">
        <v>179</v>
      </c>
      <c r="N20" s="1"/>
    </row>
    <row r="21" spans="1:14" ht="12.75">
      <c r="A21" s="1">
        <v>17</v>
      </c>
      <c r="B21" s="85" t="s">
        <v>859</v>
      </c>
      <c r="C21" s="75" t="s">
        <v>180</v>
      </c>
      <c r="D21" s="77" t="s">
        <v>860</v>
      </c>
      <c r="E21" s="84" t="s">
        <v>181</v>
      </c>
      <c r="F21" s="1" t="s">
        <v>182</v>
      </c>
      <c r="G21" s="1" t="s">
        <v>183</v>
      </c>
      <c r="H21" s="1" t="s">
        <v>184</v>
      </c>
      <c r="I21" s="1" t="s">
        <v>185</v>
      </c>
      <c r="J21" s="1" t="s">
        <v>186</v>
      </c>
      <c r="K21" s="1" t="s">
        <v>187</v>
      </c>
      <c r="L21" s="1" t="s">
        <v>188</v>
      </c>
      <c r="M21" s="1" t="s">
        <v>189</v>
      </c>
      <c r="N21" s="1"/>
    </row>
    <row r="22" spans="1:14" ht="12.75">
      <c r="A22" s="1">
        <v>18</v>
      </c>
      <c r="B22" s="83" t="s">
        <v>190</v>
      </c>
      <c r="C22" s="75" t="s">
        <v>191</v>
      </c>
      <c r="D22" s="76" t="s">
        <v>192</v>
      </c>
      <c r="E22" s="84" t="s">
        <v>193</v>
      </c>
      <c r="F22" s="1"/>
      <c r="G22" s="1"/>
      <c r="H22" s="1"/>
      <c r="I22" s="1"/>
      <c r="J22" s="1"/>
      <c r="K22" s="1"/>
      <c r="L22" s="1"/>
      <c r="M22" s="1"/>
      <c r="N22" s="1" t="s">
        <v>194</v>
      </c>
    </row>
    <row r="23" spans="1:14" ht="12.75">
      <c r="A23" s="1">
        <v>19</v>
      </c>
      <c r="B23" s="83" t="s">
        <v>195</v>
      </c>
      <c r="C23" s="75" t="s">
        <v>196</v>
      </c>
      <c r="D23" s="76" t="s">
        <v>197</v>
      </c>
      <c r="E23" s="84" t="s">
        <v>198</v>
      </c>
      <c r="F23" s="1" t="s">
        <v>199</v>
      </c>
      <c r="G23" s="1" t="s">
        <v>200</v>
      </c>
      <c r="H23" s="1" t="s">
        <v>201</v>
      </c>
      <c r="I23" s="1" t="s">
        <v>202</v>
      </c>
      <c r="J23" s="1" t="s">
        <v>203</v>
      </c>
      <c r="K23" s="1" t="s">
        <v>204</v>
      </c>
      <c r="L23" s="1" t="s">
        <v>205</v>
      </c>
      <c r="M23" s="1" t="s">
        <v>206</v>
      </c>
      <c r="N23" s="1"/>
    </row>
    <row r="24" spans="1:14" ht="12.75">
      <c r="A24" s="1">
        <v>20</v>
      </c>
      <c r="B24" s="83" t="s">
        <v>207</v>
      </c>
      <c r="C24" s="75" t="s">
        <v>208</v>
      </c>
      <c r="D24" s="76" t="s">
        <v>209</v>
      </c>
      <c r="E24" s="84" t="s">
        <v>210</v>
      </c>
      <c r="F24" s="1" t="s">
        <v>211</v>
      </c>
      <c r="G24" s="1" t="s">
        <v>212</v>
      </c>
      <c r="H24" s="1" t="s">
        <v>213</v>
      </c>
      <c r="I24" s="1" t="s">
        <v>214</v>
      </c>
      <c r="J24" s="1" t="s">
        <v>215</v>
      </c>
      <c r="K24" s="1" t="s">
        <v>216</v>
      </c>
      <c r="L24" s="1" t="s">
        <v>217</v>
      </c>
      <c r="M24" s="1" t="s">
        <v>218</v>
      </c>
      <c r="N24" s="1"/>
    </row>
    <row r="25" spans="1:14" ht="12.75">
      <c r="A25" s="1">
        <v>21</v>
      </c>
      <c r="B25" s="83" t="s">
        <v>219</v>
      </c>
      <c r="C25" s="75" t="s">
        <v>220</v>
      </c>
      <c r="D25" s="76" t="s">
        <v>221</v>
      </c>
      <c r="E25" s="84" t="s">
        <v>222</v>
      </c>
      <c r="F25" s="1" t="s">
        <v>223</v>
      </c>
      <c r="G25" s="1" t="s">
        <v>224</v>
      </c>
      <c r="H25" s="1" t="s">
        <v>225</v>
      </c>
      <c r="I25" s="1" t="s">
        <v>226</v>
      </c>
      <c r="J25" s="1" t="s">
        <v>227</v>
      </c>
      <c r="K25" s="1" t="s">
        <v>228</v>
      </c>
      <c r="L25" s="1" t="s">
        <v>229</v>
      </c>
      <c r="M25" s="1" t="s">
        <v>230</v>
      </c>
      <c r="N25" s="1"/>
    </row>
    <row r="26" spans="1:14" ht="12.75">
      <c r="A26" s="1">
        <v>22</v>
      </c>
      <c r="B26" s="83" t="s">
        <v>231</v>
      </c>
      <c r="C26" s="75" t="s">
        <v>232</v>
      </c>
      <c r="D26" s="76" t="s">
        <v>233</v>
      </c>
      <c r="E26" s="84" t="s">
        <v>234</v>
      </c>
      <c r="F26" s="1" t="s">
        <v>235</v>
      </c>
      <c r="G26" s="1" t="s">
        <v>236</v>
      </c>
      <c r="H26" s="1" t="s">
        <v>237</v>
      </c>
      <c r="I26" s="1" t="s">
        <v>238</v>
      </c>
      <c r="J26" s="1" t="s">
        <v>239</v>
      </c>
      <c r="K26" s="1" t="s">
        <v>240</v>
      </c>
      <c r="L26" s="1" t="s">
        <v>241</v>
      </c>
      <c r="M26" s="1" t="s">
        <v>242</v>
      </c>
      <c r="N26" s="1"/>
    </row>
    <row r="27" spans="1:14" ht="12.75">
      <c r="A27" s="1">
        <v>23</v>
      </c>
      <c r="B27" s="83" t="s">
        <v>243</v>
      </c>
      <c r="C27" s="75" t="s">
        <v>244</v>
      </c>
      <c r="D27" s="76" t="s">
        <v>245</v>
      </c>
      <c r="E27" s="84" t="s">
        <v>246</v>
      </c>
      <c r="F27" s="1" t="s">
        <v>247</v>
      </c>
      <c r="G27" s="1" t="s">
        <v>248</v>
      </c>
      <c r="H27" s="1" t="s">
        <v>249</v>
      </c>
      <c r="I27" s="1" t="s">
        <v>250</v>
      </c>
      <c r="J27" s="1" t="s">
        <v>251</v>
      </c>
      <c r="K27" s="1" t="s">
        <v>252</v>
      </c>
      <c r="L27" s="1" t="s">
        <v>253</v>
      </c>
      <c r="M27" s="1" t="s">
        <v>254</v>
      </c>
      <c r="N27" s="1"/>
    </row>
    <row r="28" spans="1:14" ht="12.75">
      <c r="A28" s="1">
        <v>24</v>
      </c>
      <c r="B28" s="83" t="s">
        <v>255</v>
      </c>
      <c r="C28" s="75" t="s">
        <v>256</v>
      </c>
      <c r="D28" s="76" t="s">
        <v>257</v>
      </c>
      <c r="E28" s="84" t="s">
        <v>258</v>
      </c>
      <c r="F28" s="1" t="s">
        <v>259</v>
      </c>
      <c r="G28" s="1" t="s">
        <v>260</v>
      </c>
      <c r="H28" s="1" t="s">
        <v>261</v>
      </c>
      <c r="I28" s="1" t="s">
        <v>262</v>
      </c>
      <c r="J28" s="1" t="s">
        <v>263</v>
      </c>
      <c r="K28" s="1" t="s">
        <v>264</v>
      </c>
      <c r="L28" s="1" t="s">
        <v>265</v>
      </c>
      <c r="M28" s="1" t="s">
        <v>266</v>
      </c>
      <c r="N28" s="1"/>
    </row>
    <row r="29" spans="1:14" ht="12.75">
      <c r="A29" s="1">
        <v>25</v>
      </c>
      <c r="B29" s="83" t="s">
        <v>267</v>
      </c>
      <c r="C29" s="75" t="s">
        <v>268</v>
      </c>
      <c r="D29" s="76" t="s">
        <v>269</v>
      </c>
      <c r="E29" s="84" t="s">
        <v>270</v>
      </c>
      <c r="F29" s="1" t="s">
        <v>271</v>
      </c>
      <c r="G29" s="1" t="s">
        <v>272</v>
      </c>
      <c r="H29" s="1" t="s">
        <v>273</v>
      </c>
      <c r="I29" s="1" t="s">
        <v>274</v>
      </c>
      <c r="J29" s="1" t="s">
        <v>275</v>
      </c>
      <c r="K29" s="1" t="s">
        <v>276</v>
      </c>
      <c r="L29" s="1" t="s">
        <v>277</v>
      </c>
      <c r="M29" s="1" t="s">
        <v>278</v>
      </c>
      <c r="N29" s="1"/>
    </row>
    <row r="30" spans="1:14" ht="12.75">
      <c r="A30" s="1">
        <v>26</v>
      </c>
      <c r="B30" s="83" t="s">
        <v>279</v>
      </c>
      <c r="C30" s="75" t="s">
        <v>280</v>
      </c>
      <c r="D30" s="76" t="s">
        <v>281</v>
      </c>
      <c r="E30" s="84" t="s">
        <v>282</v>
      </c>
      <c r="F30" s="1" t="s">
        <v>283</v>
      </c>
      <c r="G30" s="1" t="s">
        <v>284</v>
      </c>
      <c r="H30" s="1" t="s">
        <v>285</v>
      </c>
      <c r="I30" s="1" t="s">
        <v>286</v>
      </c>
      <c r="J30" s="1" t="s">
        <v>287</v>
      </c>
      <c r="K30" s="1" t="s">
        <v>288</v>
      </c>
      <c r="L30" s="1" t="s">
        <v>289</v>
      </c>
      <c r="M30" s="1" t="s">
        <v>290</v>
      </c>
      <c r="N30" s="1"/>
    </row>
    <row r="31" spans="1:14" ht="12.75">
      <c r="A31" s="1">
        <v>27</v>
      </c>
      <c r="B31" s="86" t="s">
        <v>291</v>
      </c>
      <c r="C31" s="75" t="s">
        <v>292</v>
      </c>
      <c r="D31" s="76" t="s">
        <v>293</v>
      </c>
      <c r="E31" s="84" t="s">
        <v>294</v>
      </c>
      <c r="F31" s="50" t="s">
        <v>42</v>
      </c>
      <c r="G31" s="50" t="s">
        <v>33</v>
      </c>
      <c r="H31" s="50" t="s">
        <v>44</v>
      </c>
      <c r="I31" s="50" t="s">
        <v>45</v>
      </c>
      <c r="J31" s="50" t="s">
        <v>109</v>
      </c>
      <c r="K31" s="1" t="s">
        <v>295</v>
      </c>
      <c r="L31" s="1" t="s">
        <v>296</v>
      </c>
      <c r="M31" s="1" t="s">
        <v>297</v>
      </c>
      <c r="N31" s="1"/>
    </row>
    <row r="32" spans="1:14" ht="12.75">
      <c r="A32" s="1">
        <v>28</v>
      </c>
      <c r="B32" s="85" t="s">
        <v>861</v>
      </c>
      <c r="C32" s="75" t="s">
        <v>298</v>
      </c>
      <c r="D32" s="77" t="s">
        <v>862</v>
      </c>
      <c r="E32" s="84" t="s">
        <v>299</v>
      </c>
      <c r="F32" s="1" t="s">
        <v>300</v>
      </c>
      <c r="G32" s="1" t="s">
        <v>301</v>
      </c>
      <c r="H32" s="1" t="s">
        <v>302</v>
      </c>
      <c r="I32" s="1" t="s">
        <v>303</v>
      </c>
      <c r="J32" s="1" t="s">
        <v>304</v>
      </c>
      <c r="K32" s="1" t="s">
        <v>305</v>
      </c>
      <c r="L32" s="1" t="s">
        <v>306</v>
      </c>
      <c r="M32" s="1" t="s">
        <v>307</v>
      </c>
      <c r="N32" s="1"/>
    </row>
    <row r="33" spans="1:14" ht="12.75">
      <c r="A33" s="1">
        <v>29</v>
      </c>
      <c r="B33" s="85" t="s">
        <v>864</v>
      </c>
      <c r="C33" s="75" t="s">
        <v>308</v>
      </c>
      <c r="D33" s="77" t="s">
        <v>865</v>
      </c>
      <c r="E33" s="84" t="s">
        <v>309</v>
      </c>
      <c r="F33" s="1"/>
      <c r="G33" s="1"/>
      <c r="H33" s="1"/>
      <c r="I33" s="1"/>
      <c r="J33" s="1"/>
      <c r="K33" s="1"/>
      <c r="L33" s="1"/>
      <c r="M33" s="1"/>
      <c r="N33" s="1" t="s">
        <v>310</v>
      </c>
    </row>
    <row r="34" spans="1:14" ht="12.75">
      <c r="A34" s="1">
        <v>30</v>
      </c>
      <c r="B34" s="83" t="s">
        <v>311</v>
      </c>
      <c r="C34" s="75" t="s">
        <v>312</v>
      </c>
      <c r="D34" s="76" t="s">
        <v>313</v>
      </c>
      <c r="E34" s="84" t="s">
        <v>314</v>
      </c>
      <c r="F34" s="1" t="s">
        <v>315</v>
      </c>
      <c r="G34" s="1" t="s">
        <v>316</v>
      </c>
      <c r="H34" s="1" t="s">
        <v>317</v>
      </c>
      <c r="I34" s="1" t="s">
        <v>318</v>
      </c>
      <c r="J34" s="1" t="s">
        <v>319</v>
      </c>
      <c r="K34" s="1" t="s">
        <v>320</v>
      </c>
      <c r="L34" s="1" t="s">
        <v>321</v>
      </c>
      <c r="M34" s="1" t="s">
        <v>322</v>
      </c>
      <c r="N34" s="1"/>
    </row>
    <row r="35" spans="1:14" ht="12.75">
      <c r="A35" s="1">
        <v>31</v>
      </c>
      <c r="B35" s="83" t="s">
        <v>323</v>
      </c>
      <c r="C35" s="75" t="s">
        <v>324</v>
      </c>
      <c r="D35" s="78" t="s">
        <v>863</v>
      </c>
      <c r="E35" s="84" t="s">
        <v>325</v>
      </c>
      <c r="F35" s="1"/>
      <c r="G35" s="1"/>
      <c r="H35" s="1"/>
      <c r="I35" s="1"/>
      <c r="J35" s="1"/>
      <c r="K35" s="1"/>
      <c r="L35" s="1"/>
      <c r="M35" s="1"/>
      <c r="N35" s="1" t="s">
        <v>326</v>
      </c>
    </row>
    <row r="36" spans="1:14" ht="12.75">
      <c r="A36" s="1">
        <v>32</v>
      </c>
      <c r="B36" s="83" t="s">
        <v>327</v>
      </c>
      <c r="C36" s="75" t="s">
        <v>328</v>
      </c>
      <c r="D36" s="76" t="s">
        <v>329</v>
      </c>
      <c r="E36" s="84" t="s">
        <v>330</v>
      </c>
      <c r="F36" s="1"/>
      <c r="G36" s="1"/>
      <c r="H36" s="1"/>
      <c r="I36" s="1"/>
      <c r="J36" s="1"/>
      <c r="K36" s="1"/>
      <c r="L36" s="1"/>
      <c r="M36" s="1"/>
      <c r="N36" s="1" t="s">
        <v>331</v>
      </c>
    </row>
    <row r="37" spans="1:14" ht="12.75">
      <c r="A37" s="1">
        <v>33</v>
      </c>
      <c r="B37" s="83" t="s">
        <v>332</v>
      </c>
      <c r="C37" s="75" t="s">
        <v>333</v>
      </c>
      <c r="D37" s="76" t="s">
        <v>334</v>
      </c>
      <c r="E37" s="84" t="s">
        <v>335</v>
      </c>
      <c r="F37" s="1" t="s">
        <v>336</v>
      </c>
      <c r="G37" s="1" t="s">
        <v>337</v>
      </c>
      <c r="H37" s="1" t="s">
        <v>338</v>
      </c>
      <c r="I37" s="1" t="s">
        <v>339</v>
      </c>
      <c r="J37" s="1" t="s">
        <v>340</v>
      </c>
      <c r="K37" s="1" t="s">
        <v>341</v>
      </c>
      <c r="L37" s="1" t="s">
        <v>342</v>
      </c>
      <c r="M37" s="1" t="s">
        <v>343</v>
      </c>
      <c r="N37" s="1"/>
    </row>
    <row r="38" spans="1:14" ht="12.75">
      <c r="A38" s="1">
        <v>34</v>
      </c>
      <c r="B38" s="85" t="s">
        <v>866</v>
      </c>
      <c r="C38" s="75" t="s">
        <v>344</v>
      </c>
      <c r="D38" s="77" t="s">
        <v>867</v>
      </c>
      <c r="E38" s="84" t="s">
        <v>345</v>
      </c>
      <c r="F38" s="1"/>
      <c r="G38" s="1"/>
      <c r="H38" s="1"/>
      <c r="I38" s="1"/>
      <c r="J38" s="1"/>
      <c r="K38" s="1"/>
      <c r="L38" s="1"/>
      <c r="M38" s="1"/>
      <c r="N38" s="1" t="s">
        <v>346</v>
      </c>
    </row>
    <row r="39" spans="1:14" ht="12.75">
      <c r="A39" s="1">
        <v>35</v>
      </c>
      <c r="B39" s="85" t="s">
        <v>868</v>
      </c>
      <c r="C39" s="75" t="s">
        <v>347</v>
      </c>
      <c r="D39" s="77" t="s">
        <v>869</v>
      </c>
      <c r="E39" s="84" t="s">
        <v>348</v>
      </c>
      <c r="F39" s="1"/>
      <c r="G39" s="1"/>
      <c r="H39" s="1"/>
      <c r="I39" s="1"/>
      <c r="J39" s="1"/>
      <c r="K39" s="1"/>
      <c r="L39" s="1"/>
      <c r="M39" s="1"/>
      <c r="N39" s="1" t="s">
        <v>349</v>
      </c>
    </row>
    <row r="40" spans="1:14" ht="12.75">
      <c r="A40" s="1">
        <v>36</v>
      </c>
      <c r="B40" s="83" t="s">
        <v>350</v>
      </c>
      <c r="C40" s="75" t="s">
        <v>351</v>
      </c>
      <c r="D40" s="76" t="s">
        <v>352</v>
      </c>
      <c r="E40" s="84" t="s">
        <v>353</v>
      </c>
      <c r="F40" s="1" t="s">
        <v>354</v>
      </c>
      <c r="G40" s="1" t="s">
        <v>355</v>
      </c>
      <c r="H40" s="1" t="s">
        <v>356</v>
      </c>
      <c r="I40" s="1" t="s">
        <v>357</v>
      </c>
      <c r="J40" s="1" t="s">
        <v>358</v>
      </c>
      <c r="K40" s="1" t="s">
        <v>359</v>
      </c>
      <c r="L40" s="1" t="s">
        <v>360</v>
      </c>
      <c r="M40" s="1" t="s">
        <v>361</v>
      </c>
      <c r="N40" s="1"/>
    </row>
    <row r="41" spans="1:14" ht="12.75">
      <c r="A41" s="1">
        <v>37</v>
      </c>
      <c r="B41" s="83" t="s">
        <v>362</v>
      </c>
      <c r="C41" s="75" t="s">
        <v>363</v>
      </c>
      <c r="D41" s="76" t="s">
        <v>364</v>
      </c>
      <c r="E41" s="84" t="s">
        <v>365</v>
      </c>
      <c r="F41" s="1" t="s">
        <v>366</v>
      </c>
      <c r="G41" s="1" t="s">
        <v>367</v>
      </c>
      <c r="H41" s="1" t="s">
        <v>368</v>
      </c>
      <c r="I41" s="1" t="s">
        <v>369</v>
      </c>
      <c r="J41" s="1" t="s">
        <v>370</v>
      </c>
      <c r="K41" s="1" t="s">
        <v>371</v>
      </c>
      <c r="L41" s="1" t="s">
        <v>372</v>
      </c>
      <c r="M41" s="1" t="s">
        <v>373</v>
      </c>
      <c r="N41" s="1"/>
    </row>
    <row r="42" spans="1:14" ht="12.75">
      <c r="A42" s="1">
        <v>38</v>
      </c>
      <c r="B42" s="83" t="s">
        <v>374</v>
      </c>
      <c r="C42" s="75" t="s">
        <v>375</v>
      </c>
      <c r="D42" s="76" t="s">
        <v>376</v>
      </c>
      <c r="E42" s="84" t="s">
        <v>377</v>
      </c>
      <c r="F42" s="1"/>
      <c r="G42" s="1"/>
      <c r="H42" s="1"/>
      <c r="I42" s="1"/>
      <c r="J42" s="1"/>
      <c r="K42" s="1"/>
      <c r="L42" s="1"/>
      <c r="M42" s="1"/>
      <c r="N42" s="1" t="s">
        <v>378</v>
      </c>
    </row>
    <row r="43" spans="1:14" ht="12.75">
      <c r="A43" s="1">
        <v>39</v>
      </c>
      <c r="B43" s="83" t="s">
        <v>379</v>
      </c>
      <c r="C43" s="75" t="s">
        <v>380</v>
      </c>
      <c r="D43" s="76" t="s">
        <v>381</v>
      </c>
      <c r="E43" s="84" t="s">
        <v>382</v>
      </c>
      <c r="F43" s="1" t="s">
        <v>383</v>
      </c>
      <c r="G43" s="1" t="s">
        <v>384</v>
      </c>
      <c r="H43" s="1" t="s">
        <v>385</v>
      </c>
      <c r="I43" s="1" t="s">
        <v>386</v>
      </c>
      <c r="J43" s="1" t="s">
        <v>387</v>
      </c>
      <c r="K43" s="1" t="s">
        <v>388</v>
      </c>
      <c r="L43" s="1" t="s">
        <v>389</v>
      </c>
      <c r="M43" s="1" t="s">
        <v>390</v>
      </c>
      <c r="N43" s="1"/>
    </row>
    <row r="44" spans="1:14" ht="12.75">
      <c r="A44" s="1">
        <v>40</v>
      </c>
      <c r="B44" s="83" t="s">
        <v>391</v>
      </c>
      <c r="C44" s="75" t="s">
        <v>392</v>
      </c>
      <c r="D44" s="76" t="s">
        <v>393</v>
      </c>
      <c r="E44" s="84" t="s">
        <v>394</v>
      </c>
      <c r="F44" s="1" t="s">
        <v>395</v>
      </c>
      <c r="G44" s="1" t="s">
        <v>396</v>
      </c>
      <c r="H44" s="1" t="s">
        <v>397</v>
      </c>
      <c r="I44" s="1" t="s">
        <v>398</v>
      </c>
      <c r="J44" s="1" t="s">
        <v>399</v>
      </c>
      <c r="K44" s="1" t="s">
        <v>400</v>
      </c>
      <c r="L44" s="1" t="s">
        <v>401</v>
      </c>
      <c r="M44" s="1" t="s">
        <v>402</v>
      </c>
      <c r="N44" s="1"/>
    </row>
    <row r="45" spans="1:14" ht="12.75">
      <c r="A45" s="1">
        <v>41</v>
      </c>
      <c r="B45" s="86" t="s">
        <v>403</v>
      </c>
      <c r="C45" s="75" t="s">
        <v>404</v>
      </c>
      <c r="D45" s="76" t="s">
        <v>405</v>
      </c>
      <c r="E45" s="84" t="s">
        <v>406</v>
      </c>
      <c r="F45" s="1" t="s">
        <v>407</v>
      </c>
      <c r="G45" s="1" t="s">
        <v>408</v>
      </c>
      <c r="H45" s="1" t="s">
        <v>409</v>
      </c>
      <c r="I45" s="1" t="s">
        <v>410</v>
      </c>
      <c r="J45" s="1" t="s">
        <v>411</v>
      </c>
      <c r="K45" s="1" t="s">
        <v>412</v>
      </c>
      <c r="L45" s="1" t="s">
        <v>413</v>
      </c>
      <c r="M45" s="1" t="s">
        <v>414</v>
      </c>
      <c r="N45" s="1"/>
    </row>
    <row r="46" spans="1:14" ht="12.75">
      <c r="A46" s="1">
        <v>42</v>
      </c>
      <c r="B46" s="86" t="s">
        <v>415</v>
      </c>
      <c r="C46" s="75" t="s">
        <v>416</v>
      </c>
      <c r="D46" s="76" t="s">
        <v>417</v>
      </c>
      <c r="E46" s="84" t="s">
        <v>418</v>
      </c>
      <c r="F46" s="1" t="s">
        <v>419</v>
      </c>
      <c r="G46" s="1" t="s">
        <v>420</v>
      </c>
      <c r="H46" s="1" t="s">
        <v>421</v>
      </c>
      <c r="I46" s="1" t="s">
        <v>422</v>
      </c>
      <c r="J46" s="1" t="s">
        <v>423</v>
      </c>
      <c r="K46" s="1" t="s">
        <v>424</v>
      </c>
      <c r="L46" s="1" t="s">
        <v>425</v>
      </c>
      <c r="M46" s="1" t="s">
        <v>426</v>
      </c>
      <c r="N46" s="1"/>
    </row>
    <row r="47" spans="1:14" ht="12.75">
      <c r="A47" s="1">
        <v>43</v>
      </c>
      <c r="B47" s="86" t="s">
        <v>427</v>
      </c>
      <c r="C47" s="75" t="s">
        <v>428</v>
      </c>
      <c r="D47" s="76" t="s">
        <v>429</v>
      </c>
      <c r="E47" s="84" t="s">
        <v>430</v>
      </c>
      <c r="F47" s="1" t="s">
        <v>431</v>
      </c>
      <c r="G47" s="50" t="s">
        <v>66</v>
      </c>
      <c r="H47" s="50" t="s">
        <v>33</v>
      </c>
      <c r="I47" s="50" t="s">
        <v>68</v>
      </c>
      <c r="J47" s="50" t="s">
        <v>35</v>
      </c>
      <c r="K47" s="50" t="s">
        <v>46</v>
      </c>
      <c r="L47" s="1" t="s">
        <v>432</v>
      </c>
      <c r="M47" s="1" t="s">
        <v>433</v>
      </c>
      <c r="N47" s="1"/>
    </row>
    <row r="48" spans="1:14" ht="12.75">
      <c r="A48" s="1">
        <v>44</v>
      </c>
      <c r="B48" s="86" t="s">
        <v>434</v>
      </c>
      <c r="C48" s="75" t="s">
        <v>435</v>
      </c>
      <c r="D48" s="76" t="s">
        <v>436</v>
      </c>
      <c r="E48" s="84" t="s">
        <v>437</v>
      </c>
      <c r="F48" s="1" t="s">
        <v>438</v>
      </c>
      <c r="G48" s="50" t="s">
        <v>42</v>
      </c>
      <c r="H48" s="50" t="s">
        <v>33</v>
      </c>
      <c r="I48" s="50" t="s">
        <v>439</v>
      </c>
      <c r="J48" s="50" t="s">
        <v>287</v>
      </c>
      <c r="K48" s="50" t="s">
        <v>46</v>
      </c>
      <c r="L48" s="1" t="s">
        <v>440</v>
      </c>
      <c r="M48" s="1" t="s">
        <v>441</v>
      </c>
      <c r="N48" s="1"/>
    </row>
    <row r="49" spans="1:14" ht="12.75">
      <c r="A49" s="1">
        <v>45</v>
      </c>
      <c r="B49" s="86" t="s">
        <v>442</v>
      </c>
      <c r="C49" s="75" t="s">
        <v>443</v>
      </c>
      <c r="D49" s="76" t="s">
        <v>444</v>
      </c>
      <c r="E49" s="84" t="s">
        <v>445</v>
      </c>
      <c r="F49" s="1" t="s">
        <v>446</v>
      </c>
      <c r="G49" s="50" t="s">
        <v>66</v>
      </c>
      <c r="H49" s="50" t="s">
        <v>33</v>
      </c>
      <c r="I49" s="54" t="s">
        <v>117</v>
      </c>
      <c r="J49" s="50" t="s">
        <v>45</v>
      </c>
      <c r="K49" s="50" t="s">
        <v>46</v>
      </c>
      <c r="L49" s="1" t="s">
        <v>447</v>
      </c>
      <c r="M49" s="1" t="s">
        <v>448</v>
      </c>
      <c r="N49" s="1"/>
    </row>
    <row r="50" spans="1:14" ht="12.75">
      <c r="A50" s="1">
        <v>46</v>
      </c>
      <c r="B50" s="86" t="s">
        <v>449</v>
      </c>
      <c r="C50" s="75" t="s">
        <v>450</v>
      </c>
      <c r="D50" s="76" t="s">
        <v>451</v>
      </c>
      <c r="E50" s="84" t="s">
        <v>452</v>
      </c>
      <c r="F50" s="1" t="s">
        <v>453</v>
      </c>
      <c r="G50" s="50" t="s">
        <v>66</v>
      </c>
      <c r="H50" s="50" t="s">
        <v>33</v>
      </c>
      <c r="I50" s="50" t="s">
        <v>117</v>
      </c>
      <c r="J50" s="50" t="s">
        <v>35</v>
      </c>
      <c r="K50" s="50" t="s">
        <v>46</v>
      </c>
      <c r="L50" s="1" t="s">
        <v>59</v>
      </c>
      <c r="M50" s="1" t="s">
        <v>454</v>
      </c>
      <c r="N50" s="1"/>
    </row>
    <row r="51" spans="1:14" ht="12.75">
      <c r="A51" s="1">
        <v>47</v>
      </c>
      <c r="B51" s="86" t="s">
        <v>455</v>
      </c>
      <c r="C51" s="75" t="s">
        <v>456</v>
      </c>
      <c r="D51" s="76" t="s">
        <v>457</v>
      </c>
      <c r="E51" s="84" t="s">
        <v>458</v>
      </c>
      <c r="F51" s="1" t="s">
        <v>459</v>
      </c>
      <c r="G51" s="50" t="s">
        <v>66</v>
      </c>
      <c r="H51" s="50" t="s">
        <v>33</v>
      </c>
      <c r="I51" s="54" t="s">
        <v>117</v>
      </c>
      <c r="J51" s="50" t="s">
        <v>35</v>
      </c>
      <c r="K51" s="50" t="s">
        <v>46</v>
      </c>
      <c r="L51" s="1" t="s">
        <v>460</v>
      </c>
      <c r="M51" s="1" t="s">
        <v>461</v>
      </c>
      <c r="N51" s="1"/>
    </row>
    <row r="52" spans="1:14" ht="12.75">
      <c r="A52" s="1">
        <v>48</v>
      </c>
      <c r="B52" s="86" t="s">
        <v>462</v>
      </c>
      <c r="C52" s="75" t="s">
        <v>463</v>
      </c>
      <c r="D52" s="76" t="s">
        <v>464</v>
      </c>
      <c r="E52" s="84" t="s">
        <v>465</v>
      </c>
      <c r="F52" s="1" t="s">
        <v>466</v>
      </c>
      <c r="G52" s="1" t="s">
        <v>467</v>
      </c>
      <c r="H52" s="1" t="s">
        <v>468</v>
      </c>
      <c r="I52" s="1" t="s">
        <v>469</v>
      </c>
      <c r="J52" s="1" t="s">
        <v>470</v>
      </c>
      <c r="K52" s="1" t="s">
        <v>471</v>
      </c>
      <c r="L52" s="1" t="s">
        <v>472</v>
      </c>
      <c r="M52" s="1" t="s">
        <v>473</v>
      </c>
      <c r="N52" s="1"/>
    </row>
    <row r="53" spans="1:14" ht="12.75">
      <c r="A53" s="1">
        <v>49</v>
      </c>
      <c r="B53" s="83" t="s">
        <v>474</v>
      </c>
      <c r="C53" s="75" t="s">
        <v>475</v>
      </c>
      <c r="D53" s="76" t="s">
        <v>476</v>
      </c>
      <c r="E53" s="84" t="s">
        <v>477</v>
      </c>
      <c r="F53" s="1" t="s">
        <v>478</v>
      </c>
      <c r="G53" s="1" t="s">
        <v>479</v>
      </c>
      <c r="H53" s="1" t="s">
        <v>480</v>
      </c>
      <c r="I53" s="1" t="s">
        <v>481</v>
      </c>
      <c r="J53" s="1" t="s">
        <v>482</v>
      </c>
      <c r="K53" s="1" t="s">
        <v>483</v>
      </c>
      <c r="L53" s="1" t="s">
        <v>484</v>
      </c>
      <c r="M53" s="1" t="s">
        <v>485</v>
      </c>
      <c r="N53" s="1"/>
    </row>
    <row r="54" spans="1:14" ht="12.75">
      <c r="A54" s="1">
        <v>50</v>
      </c>
      <c r="B54" s="83" t="s">
        <v>486</v>
      </c>
      <c r="C54" s="75" t="s">
        <v>487</v>
      </c>
      <c r="D54" s="76" t="s">
        <v>488</v>
      </c>
      <c r="E54" s="84" t="s">
        <v>489</v>
      </c>
      <c r="F54" s="1" t="s">
        <v>490</v>
      </c>
      <c r="G54" s="1" t="s">
        <v>491</v>
      </c>
      <c r="H54" s="1" t="s">
        <v>492</v>
      </c>
      <c r="I54" s="1" t="s">
        <v>493</v>
      </c>
      <c r="J54" s="1" t="s">
        <v>494</v>
      </c>
      <c r="K54" s="1" t="s">
        <v>495</v>
      </c>
      <c r="L54" s="1" t="s">
        <v>496</v>
      </c>
      <c r="M54" s="1" t="s">
        <v>497</v>
      </c>
      <c r="N54" s="1"/>
    </row>
    <row r="55" spans="1:14" ht="12.75">
      <c r="A55" s="1">
        <v>51</v>
      </c>
      <c r="B55" s="83" t="s">
        <v>498</v>
      </c>
      <c r="C55" s="75" t="s">
        <v>499</v>
      </c>
      <c r="D55" s="76" t="s">
        <v>500</v>
      </c>
      <c r="E55" s="84" t="s">
        <v>501</v>
      </c>
      <c r="F55" s="1" t="s">
        <v>502</v>
      </c>
      <c r="G55" s="1" t="s">
        <v>503</v>
      </c>
      <c r="H55" s="1" t="s">
        <v>504</v>
      </c>
      <c r="I55" s="1" t="s">
        <v>505</v>
      </c>
      <c r="J55" s="1" t="s">
        <v>506</v>
      </c>
      <c r="K55" s="1" t="s">
        <v>507</v>
      </c>
      <c r="L55" s="1" t="s">
        <v>508</v>
      </c>
      <c r="M55" s="1" t="s">
        <v>509</v>
      </c>
      <c r="N55" s="1"/>
    </row>
    <row r="56" spans="1:14" ht="12.75">
      <c r="A56" s="1">
        <v>52</v>
      </c>
      <c r="B56" s="83" t="s">
        <v>510</v>
      </c>
      <c r="C56" s="75" t="s">
        <v>511</v>
      </c>
      <c r="D56" s="76" t="s">
        <v>512</v>
      </c>
      <c r="E56" s="84" t="s">
        <v>513</v>
      </c>
      <c r="F56" s="1" t="s">
        <v>514</v>
      </c>
      <c r="G56" s="1" t="s">
        <v>515</v>
      </c>
      <c r="H56" s="1" t="s">
        <v>516</v>
      </c>
      <c r="I56" s="1" t="s">
        <v>517</v>
      </c>
      <c r="J56" s="1" t="s">
        <v>518</v>
      </c>
      <c r="K56" s="1" t="s">
        <v>519</v>
      </c>
      <c r="L56" s="1" t="s">
        <v>520</v>
      </c>
      <c r="M56" s="1" t="s">
        <v>521</v>
      </c>
      <c r="N56" s="1" t="s">
        <v>522</v>
      </c>
    </row>
    <row r="57" spans="1:14" ht="12.75">
      <c r="A57" s="1">
        <v>53</v>
      </c>
      <c r="B57" s="83" t="s">
        <v>523</v>
      </c>
      <c r="C57" s="75" t="s">
        <v>524</v>
      </c>
      <c r="D57" s="76" t="s">
        <v>525</v>
      </c>
      <c r="E57" s="84" t="s">
        <v>526</v>
      </c>
      <c r="F57" s="1"/>
      <c r="G57" s="1"/>
      <c r="H57" s="1"/>
      <c r="I57" s="1"/>
      <c r="J57" s="1"/>
      <c r="K57" s="1"/>
      <c r="L57" s="1"/>
      <c r="M57" s="1"/>
      <c r="N57" s="1" t="s">
        <v>527</v>
      </c>
    </row>
    <row r="58" spans="1:14" ht="12.75">
      <c r="A58" s="1">
        <v>54</v>
      </c>
      <c r="B58" s="85" t="s">
        <v>870</v>
      </c>
      <c r="C58" s="75" t="s">
        <v>528</v>
      </c>
      <c r="D58" s="77" t="s">
        <v>871</v>
      </c>
      <c r="E58" s="84" t="s">
        <v>529</v>
      </c>
      <c r="F58" s="1" t="s">
        <v>530</v>
      </c>
      <c r="G58" s="1" t="s">
        <v>531</v>
      </c>
      <c r="H58" s="1" t="s">
        <v>532</v>
      </c>
      <c r="I58" s="1" t="s">
        <v>533</v>
      </c>
      <c r="J58" s="1" t="s">
        <v>534</v>
      </c>
      <c r="K58" s="1" t="s">
        <v>535</v>
      </c>
      <c r="L58" s="1" t="s">
        <v>536</v>
      </c>
      <c r="M58" s="1" t="s">
        <v>537</v>
      </c>
      <c r="N58" s="1"/>
    </row>
    <row r="59" spans="1:14" ht="12.75">
      <c r="A59" s="1">
        <v>55</v>
      </c>
      <c r="B59" s="86" t="s">
        <v>538</v>
      </c>
      <c r="C59" s="75" t="s">
        <v>539</v>
      </c>
      <c r="D59" s="76" t="s">
        <v>540</v>
      </c>
      <c r="E59" s="84" t="s">
        <v>541</v>
      </c>
      <c r="F59" s="1" t="s">
        <v>542</v>
      </c>
      <c r="G59" s="1" t="s">
        <v>543</v>
      </c>
      <c r="H59" s="1" t="s">
        <v>544</v>
      </c>
      <c r="I59" s="1" t="s">
        <v>545</v>
      </c>
      <c r="J59" s="1" t="s">
        <v>546</v>
      </c>
      <c r="K59" s="1" t="s">
        <v>547</v>
      </c>
      <c r="L59" s="1" t="s">
        <v>548</v>
      </c>
      <c r="M59" s="1" t="s">
        <v>549</v>
      </c>
      <c r="N59" s="1"/>
    </row>
    <row r="60" spans="1:14" ht="12.75">
      <c r="A60" s="1">
        <v>56</v>
      </c>
      <c r="B60" s="91" t="s">
        <v>872</v>
      </c>
      <c r="C60" s="75" t="s">
        <v>550</v>
      </c>
      <c r="D60" s="77" t="s">
        <v>873</v>
      </c>
      <c r="E60" s="84" t="s">
        <v>551</v>
      </c>
      <c r="F60" s="1" t="s">
        <v>552</v>
      </c>
      <c r="G60" s="1" t="s">
        <v>553</v>
      </c>
      <c r="H60" s="1" t="s">
        <v>554</v>
      </c>
      <c r="I60" s="1" t="s">
        <v>555</v>
      </c>
      <c r="J60" s="1" t="s">
        <v>556</v>
      </c>
      <c r="K60" s="1" t="s">
        <v>557</v>
      </c>
      <c r="L60" s="1" t="s">
        <v>558</v>
      </c>
      <c r="M60" s="1" t="s">
        <v>559</v>
      </c>
      <c r="N60" s="1"/>
    </row>
    <row r="61" spans="1:14" ht="12.75">
      <c r="A61" s="1">
        <v>57</v>
      </c>
      <c r="B61" s="86" t="s">
        <v>560</v>
      </c>
      <c r="C61" s="75" t="s">
        <v>561</v>
      </c>
      <c r="D61" s="76" t="s">
        <v>562</v>
      </c>
      <c r="E61" s="84" t="s">
        <v>563</v>
      </c>
      <c r="F61" s="1" t="s">
        <v>564</v>
      </c>
      <c r="G61" s="1" t="s">
        <v>565</v>
      </c>
      <c r="H61" s="1" t="s">
        <v>566</v>
      </c>
      <c r="I61" s="1" t="s">
        <v>567</v>
      </c>
      <c r="J61" s="1" t="s">
        <v>568</v>
      </c>
      <c r="K61" s="1" t="s">
        <v>569</v>
      </c>
      <c r="L61" s="1" t="s">
        <v>37</v>
      </c>
      <c r="M61" s="1" t="s">
        <v>570</v>
      </c>
      <c r="N61" s="1"/>
    </row>
    <row r="62" spans="1:14" ht="12.75">
      <c r="A62" s="1">
        <v>58</v>
      </c>
      <c r="B62" s="86" t="s">
        <v>571</v>
      </c>
      <c r="C62" s="75" t="s">
        <v>572</v>
      </c>
      <c r="D62" s="76" t="s">
        <v>573</v>
      </c>
      <c r="E62" s="84" t="s">
        <v>574</v>
      </c>
      <c r="F62" s="1" t="s">
        <v>575</v>
      </c>
      <c r="G62" s="1" t="s">
        <v>576</v>
      </c>
      <c r="H62" s="1" t="s">
        <v>577</v>
      </c>
      <c r="I62" s="1" t="s">
        <v>578</v>
      </c>
      <c r="J62" s="1" t="s">
        <v>579</v>
      </c>
      <c r="K62" s="1" t="s">
        <v>580</v>
      </c>
      <c r="L62" s="1" t="s">
        <v>581</v>
      </c>
      <c r="M62" s="1" t="s">
        <v>582</v>
      </c>
      <c r="N62" s="1"/>
    </row>
    <row r="63" spans="1:14" ht="12.75">
      <c r="A63" s="1">
        <v>59</v>
      </c>
      <c r="B63" s="86" t="s">
        <v>583</v>
      </c>
      <c r="C63" s="75" t="s">
        <v>584</v>
      </c>
      <c r="D63" s="76" t="s">
        <v>585</v>
      </c>
      <c r="E63" s="84" t="s">
        <v>586</v>
      </c>
      <c r="F63" s="1" t="s">
        <v>587</v>
      </c>
      <c r="G63" s="1" t="s">
        <v>588</v>
      </c>
      <c r="H63" s="1" t="s">
        <v>33</v>
      </c>
      <c r="I63" s="1" t="s">
        <v>589</v>
      </c>
      <c r="J63" s="1" t="s">
        <v>590</v>
      </c>
      <c r="K63" s="1" t="s">
        <v>591</v>
      </c>
      <c r="L63" s="1" t="s">
        <v>592</v>
      </c>
      <c r="M63" s="1" t="s">
        <v>593</v>
      </c>
      <c r="N63" s="1" t="s">
        <v>594</v>
      </c>
    </row>
    <row r="64" spans="1:14" ht="12.75">
      <c r="A64" s="1">
        <v>60</v>
      </c>
      <c r="B64" s="86" t="s">
        <v>595</v>
      </c>
      <c r="C64" s="75" t="s">
        <v>596</v>
      </c>
      <c r="D64" s="76" t="s">
        <v>597</v>
      </c>
      <c r="E64" s="84" t="s">
        <v>598</v>
      </c>
      <c r="F64" s="1" t="s">
        <v>599</v>
      </c>
      <c r="G64" s="1" t="s">
        <v>600</v>
      </c>
      <c r="H64" s="1" t="s">
        <v>601</v>
      </c>
      <c r="I64" s="1" t="s">
        <v>602</v>
      </c>
      <c r="J64" s="1" t="s">
        <v>603</v>
      </c>
      <c r="K64" s="1" t="s">
        <v>604</v>
      </c>
      <c r="L64" s="1" t="s">
        <v>605</v>
      </c>
      <c r="M64" s="1" t="s">
        <v>606</v>
      </c>
      <c r="N64" s="1"/>
    </row>
    <row r="65" spans="1:14" ht="12.75">
      <c r="A65" s="1">
        <v>61</v>
      </c>
      <c r="B65" s="83" t="s">
        <v>607</v>
      </c>
      <c r="C65" s="75" t="s">
        <v>608</v>
      </c>
      <c r="D65" s="77" t="s">
        <v>818</v>
      </c>
      <c r="E65" s="84" t="s">
        <v>609</v>
      </c>
      <c r="F65" s="1" t="s">
        <v>610</v>
      </c>
      <c r="G65" s="1" t="s">
        <v>611</v>
      </c>
      <c r="H65" s="1" t="s">
        <v>612</v>
      </c>
      <c r="I65" s="1" t="s">
        <v>613</v>
      </c>
      <c r="J65" s="1" t="s">
        <v>614</v>
      </c>
      <c r="K65" s="1" t="s">
        <v>615</v>
      </c>
      <c r="L65" s="1" t="s">
        <v>616</v>
      </c>
      <c r="M65" s="1" t="s">
        <v>617</v>
      </c>
      <c r="N65" s="1"/>
    </row>
    <row r="66" spans="1:14" ht="12.75">
      <c r="A66" s="1">
        <v>62</v>
      </c>
      <c r="B66" s="83" t="s">
        <v>618</v>
      </c>
      <c r="C66" s="75" t="s">
        <v>619</v>
      </c>
      <c r="D66" s="76" t="s">
        <v>620</v>
      </c>
      <c r="E66" s="84" t="s">
        <v>621</v>
      </c>
      <c r="F66" s="1" t="s">
        <v>622</v>
      </c>
      <c r="G66" s="1" t="s">
        <v>623</v>
      </c>
      <c r="H66" s="1" t="s">
        <v>624</v>
      </c>
      <c r="I66" s="1" t="s">
        <v>625</v>
      </c>
      <c r="J66" s="1" t="s">
        <v>626</v>
      </c>
      <c r="K66" s="1" t="s">
        <v>627</v>
      </c>
      <c r="L66" s="1" t="s">
        <v>628</v>
      </c>
      <c r="M66" s="1" t="s">
        <v>629</v>
      </c>
      <c r="N66" s="1"/>
    </row>
    <row r="67" spans="1:14" ht="12.75">
      <c r="A67" s="1">
        <v>63</v>
      </c>
      <c r="B67" s="83" t="s">
        <v>630</v>
      </c>
      <c r="C67" s="75" t="s">
        <v>631</v>
      </c>
      <c r="D67" s="76" t="s">
        <v>632</v>
      </c>
      <c r="E67" s="84" t="s">
        <v>633</v>
      </c>
      <c r="F67" s="1" t="s">
        <v>634</v>
      </c>
      <c r="G67" s="1" t="s">
        <v>635</v>
      </c>
      <c r="H67" s="1" t="s">
        <v>636</v>
      </c>
      <c r="I67" s="1" t="s">
        <v>637</v>
      </c>
      <c r="J67" s="1" t="s">
        <v>638</v>
      </c>
      <c r="K67" s="1" t="s">
        <v>639</v>
      </c>
      <c r="L67" s="1" t="s">
        <v>640</v>
      </c>
      <c r="M67" s="1" t="s">
        <v>641</v>
      </c>
      <c r="N67" s="1"/>
    </row>
    <row r="68" spans="1:14" ht="12.75">
      <c r="A68" s="1">
        <v>64</v>
      </c>
      <c r="B68" s="83" t="s">
        <v>642</v>
      </c>
      <c r="C68" s="75" t="s">
        <v>643</v>
      </c>
      <c r="D68" s="76" t="s">
        <v>644</v>
      </c>
      <c r="E68" s="84" t="s">
        <v>645</v>
      </c>
      <c r="F68" s="1" t="s">
        <v>646</v>
      </c>
      <c r="G68" s="1" t="s">
        <v>647</v>
      </c>
      <c r="H68" s="1" t="s">
        <v>648</v>
      </c>
      <c r="I68" s="1" t="s">
        <v>649</v>
      </c>
      <c r="J68" s="1" t="s">
        <v>650</v>
      </c>
      <c r="K68" s="1" t="s">
        <v>651</v>
      </c>
      <c r="L68" s="1" t="s">
        <v>652</v>
      </c>
      <c r="M68" s="1" t="s">
        <v>653</v>
      </c>
      <c r="N68" s="1"/>
    </row>
    <row r="69" spans="1:14" ht="12.75">
      <c r="A69" s="1">
        <v>65</v>
      </c>
      <c r="B69" s="83" t="s">
        <v>654</v>
      </c>
      <c r="C69" s="75" t="s">
        <v>655</v>
      </c>
      <c r="D69" s="76" t="s">
        <v>656</v>
      </c>
      <c r="E69" s="84" t="s">
        <v>657</v>
      </c>
      <c r="F69" s="1" t="s">
        <v>658</v>
      </c>
      <c r="G69" s="1" t="s">
        <v>659</v>
      </c>
      <c r="H69" s="1" t="s">
        <v>660</v>
      </c>
      <c r="I69" s="1" t="s">
        <v>661</v>
      </c>
      <c r="J69" s="1" t="s">
        <v>662</v>
      </c>
      <c r="K69" s="1" t="s">
        <v>663</v>
      </c>
      <c r="L69" s="1" t="s">
        <v>664</v>
      </c>
      <c r="M69" s="1" t="s">
        <v>665</v>
      </c>
      <c r="N69" s="1"/>
    </row>
    <row r="70" spans="1:14" ht="12.75">
      <c r="A70" s="1">
        <v>66</v>
      </c>
      <c r="B70" s="83" t="s">
        <v>666</v>
      </c>
      <c r="C70" s="75" t="s">
        <v>667</v>
      </c>
      <c r="D70" s="76" t="s">
        <v>668</v>
      </c>
      <c r="E70" s="84" t="s">
        <v>669</v>
      </c>
      <c r="F70" s="1" t="s">
        <v>670</v>
      </c>
      <c r="G70" s="1" t="s">
        <v>671</v>
      </c>
      <c r="H70" s="1" t="s">
        <v>672</v>
      </c>
      <c r="I70" s="1" t="s">
        <v>673</v>
      </c>
      <c r="J70" s="1" t="s">
        <v>674</v>
      </c>
      <c r="K70" s="1" t="s">
        <v>675</v>
      </c>
      <c r="L70" s="1" t="s">
        <v>676</v>
      </c>
      <c r="M70" s="1" t="s">
        <v>677</v>
      </c>
      <c r="N70" s="1"/>
    </row>
    <row r="71" spans="1:14" ht="12.75">
      <c r="A71" s="1">
        <v>67</v>
      </c>
      <c r="B71" s="83" t="s">
        <v>678</v>
      </c>
      <c r="C71" s="75" t="s">
        <v>679</v>
      </c>
      <c r="D71" s="76" t="s">
        <v>680</v>
      </c>
      <c r="E71" s="84" t="s">
        <v>681</v>
      </c>
      <c r="F71" s="1" t="s">
        <v>682</v>
      </c>
      <c r="G71" s="1" t="s">
        <v>683</v>
      </c>
      <c r="H71" s="1" t="s">
        <v>684</v>
      </c>
      <c r="I71" s="1" t="s">
        <v>685</v>
      </c>
      <c r="J71" s="1" t="s">
        <v>686</v>
      </c>
      <c r="K71" s="1" t="s">
        <v>687</v>
      </c>
      <c r="L71" s="1" t="s">
        <v>688</v>
      </c>
      <c r="M71" s="1" t="s">
        <v>689</v>
      </c>
      <c r="N71" s="1"/>
    </row>
    <row r="72" spans="1:14" ht="12.75">
      <c r="A72" s="1">
        <v>68</v>
      </c>
      <c r="B72" s="83" t="s">
        <v>690</v>
      </c>
      <c r="C72" s="75" t="s">
        <v>691</v>
      </c>
      <c r="D72" s="76" t="s">
        <v>692</v>
      </c>
      <c r="E72" s="84" t="s">
        <v>693</v>
      </c>
      <c r="F72" s="1" t="s">
        <v>694</v>
      </c>
      <c r="G72" s="1" t="s">
        <v>695</v>
      </c>
      <c r="H72" s="1" t="s">
        <v>696</v>
      </c>
      <c r="I72" s="1" t="s">
        <v>697</v>
      </c>
      <c r="J72" s="1" t="s">
        <v>698</v>
      </c>
      <c r="K72" s="1" t="s">
        <v>699</v>
      </c>
      <c r="L72" s="1" t="s">
        <v>700</v>
      </c>
      <c r="M72" s="1" t="s">
        <v>701</v>
      </c>
      <c r="N72" s="1"/>
    </row>
    <row r="73" spans="1:14" ht="12.75">
      <c r="A73" s="1">
        <v>69</v>
      </c>
      <c r="B73" s="83" t="s">
        <v>702</v>
      </c>
      <c r="C73" s="75" t="s">
        <v>703</v>
      </c>
      <c r="D73" s="76" t="s">
        <v>704</v>
      </c>
      <c r="E73" s="84" t="s">
        <v>705</v>
      </c>
      <c r="F73" s="1" t="s">
        <v>706</v>
      </c>
      <c r="G73" s="1" t="s">
        <v>707</v>
      </c>
      <c r="H73" s="1" t="s">
        <v>708</v>
      </c>
      <c r="I73" s="1" t="s">
        <v>709</v>
      </c>
      <c r="J73" s="1" t="s">
        <v>710</v>
      </c>
      <c r="K73" s="1" t="s">
        <v>711</v>
      </c>
      <c r="L73" s="1" t="s">
        <v>712</v>
      </c>
      <c r="M73" s="1" t="s">
        <v>713</v>
      </c>
      <c r="N73" s="1"/>
    </row>
    <row r="74" spans="1:14" ht="12.75">
      <c r="A74" s="1">
        <v>70</v>
      </c>
      <c r="B74" s="85" t="s">
        <v>875</v>
      </c>
      <c r="C74" s="75" t="s">
        <v>714</v>
      </c>
      <c r="D74" s="77" t="s">
        <v>874</v>
      </c>
      <c r="E74" s="84" t="s">
        <v>715</v>
      </c>
      <c r="F74" s="1"/>
      <c r="G74" s="1"/>
      <c r="H74" s="1"/>
      <c r="I74" s="1"/>
      <c r="J74" s="1"/>
      <c r="K74" s="1"/>
      <c r="L74" s="1"/>
      <c r="M74" s="1"/>
      <c r="N74" s="1" t="s">
        <v>716</v>
      </c>
    </row>
    <row r="75" spans="1:14" ht="12.75">
      <c r="A75" s="1">
        <v>71</v>
      </c>
      <c r="B75" s="83" t="s">
        <v>717</v>
      </c>
      <c r="C75" s="75" t="s">
        <v>718</v>
      </c>
      <c r="D75" s="76" t="s">
        <v>719</v>
      </c>
      <c r="E75" s="84" t="s">
        <v>720</v>
      </c>
      <c r="F75" s="1" t="s">
        <v>721</v>
      </c>
      <c r="G75" s="1" t="s">
        <v>722</v>
      </c>
      <c r="H75" s="1" t="s">
        <v>723</v>
      </c>
      <c r="I75" s="1" t="s">
        <v>724</v>
      </c>
      <c r="J75" s="1" t="s">
        <v>725</v>
      </c>
      <c r="K75" s="1" t="s">
        <v>726</v>
      </c>
      <c r="L75" s="1" t="s">
        <v>727</v>
      </c>
      <c r="M75" s="1" t="s">
        <v>728</v>
      </c>
      <c r="N75" s="1"/>
    </row>
    <row r="76" spans="1:14" ht="12.75">
      <c r="A76" s="1">
        <v>72</v>
      </c>
      <c r="B76" s="83" t="s">
        <v>729</v>
      </c>
      <c r="C76" s="75" t="s">
        <v>730</v>
      </c>
      <c r="D76" s="76" t="s">
        <v>731</v>
      </c>
      <c r="E76" s="84" t="s">
        <v>732</v>
      </c>
      <c r="F76" s="1" t="s">
        <v>733</v>
      </c>
      <c r="G76" s="1" t="s">
        <v>734</v>
      </c>
      <c r="H76" s="1" t="s">
        <v>735</v>
      </c>
      <c r="I76" s="1" t="s">
        <v>736</v>
      </c>
      <c r="J76" s="1" t="s">
        <v>737</v>
      </c>
      <c r="K76" s="1" t="s">
        <v>738</v>
      </c>
      <c r="L76" s="1" t="s">
        <v>739</v>
      </c>
      <c r="M76" s="1" t="s">
        <v>740</v>
      </c>
      <c r="N76" s="1"/>
    </row>
    <row r="77" spans="1:14" ht="12.75">
      <c r="A77" s="1">
        <v>73</v>
      </c>
      <c r="B77" s="83" t="s">
        <v>741</v>
      </c>
      <c r="C77" s="75" t="s">
        <v>742</v>
      </c>
      <c r="D77" s="76" t="s">
        <v>743</v>
      </c>
      <c r="E77" s="84" t="s">
        <v>744</v>
      </c>
      <c r="F77" s="1" t="s">
        <v>745</v>
      </c>
      <c r="G77" s="1" t="s">
        <v>746</v>
      </c>
      <c r="H77" s="1" t="s">
        <v>747</v>
      </c>
      <c r="I77" s="1" t="s">
        <v>748</v>
      </c>
      <c r="J77" s="1" t="s">
        <v>749</v>
      </c>
      <c r="K77" s="1" t="s">
        <v>750</v>
      </c>
      <c r="L77" s="1" t="s">
        <v>751</v>
      </c>
      <c r="M77" s="1" t="s">
        <v>752</v>
      </c>
      <c r="N77" s="1"/>
    </row>
    <row r="78" spans="1:14" ht="13.5" thickBot="1">
      <c r="A78" s="1">
        <v>74</v>
      </c>
      <c r="B78" s="87" t="s">
        <v>753</v>
      </c>
      <c r="C78" s="88" t="s">
        <v>754</v>
      </c>
      <c r="D78" s="89" t="s">
        <v>755</v>
      </c>
      <c r="E78" s="90" t="s">
        <v>756</v>
      </c>
      <c r="F78" s="1" t="s">
        <v>757</v>
      </c>
      <c r="G78" s="1" t="s">
        <v>758</v>
      </c>
      <c r="H78" s="1" t="s">
        <v>759</v>
      </c>
      <c r="I78" s="1" t="s">
        <v>760</v>
      </c>
      <c r="J78" s="1" t="s">
        <v>761</v>
      </c>
      <c r="K78" s="1" t="s">
        <v>762</v>
      </c>
      <c r="L78" s="1" t="s">
        <v>763</v>
      </c>
      <c r="M78" s="1" t="s">
        <v>764</v>
      </c>
      <c r="N78" s="1"/>
    </row>
  </sheetData>
  <printOptions gridLines="1"/>
  <pageMargins left="0.75" right="0.75" top="1" bottom="1" header="0.511811023" footer="0.511811023"/>
  <pageSetup orientation="portrait" paperSize="9"/>
</worksheet>
</file>

<file path=xl/worksheets/sheet7.xml><?xml version="1.0" encoding="utf-8"?>
<worksheet xmlns="http://schemas.openxmlformats.org/spreadsheetml/2006/main" xmlns:r="http://schemas.openxmlformats.org/officeDocument/2006/relationships">
  <sheetPr codeName="Tabelle5"/>
  <dimension ref="A1:E39"/>
  <sheetViews>
    <sheetView workbookViewId="0" topLeftCell="A1">
      <selection activeCell="A1" sqref="A1"/>
    </sheetView>
  </sheetViews>
  <sheetFormatPr defaultColWidth="9.140625" defaultRowHeight="12.75"/>
  <cols>
    <col min="1" max="16384" width="11.421875" style="0" customWidth="1"/>
  </cols>
  <sheetData>
    <row r="1" spans="1:2" ht="12.75">
      <c r="A1" s="35"/>
      <c r="B1" s="35"/>
    </row>
    <row r="2" spans="1:5" ht="12.75">
      <c r="A2" s="35" t="s">
        <v>809</v>
      </c>
      <c r="B2" s="36"/>
      <c r="C2" s="35" t="s">
        <v>773</v>
      </c>
      <c r="D2" s="35" t="s">
        <v>774</v>
      </c>
      <c r="E2" s="35" t="s">
        <v>775</v>
      </c>
    </row>
    <row r="3" spans="1:5" ht="12.75">
      <c r="A3" s="36"/>
      <c r="B3" s="36"/>
      <c r="C3" s="36"/>
      <c r="D3" s="36">
        <f>COUNTIF(A:A,"&gt;=0")</f>
        <v>0</v>
      </c>
      <c r="E3" s="36"/>
    </row>
    <row r="4" spans="1:5" ht="12.75">
      <c r="A4" s="36"/>
      <c r="B4" s="36"/>
      <c r="C4" s="36"/>
      <c r="D4" s="36"/>
      <c r="E4" s="36"/>
    </row>
    <row r="5" spans="1:5" ht="12.75">
      <c r="A5" s="36"/>
      <c r="B5" s="36"/>
      <c r="C5" s="36" t="s">
        <v>776</v>
      </c>
      <c r="D5" s="36">
        <f>COUNTIF(A:A,"&gt;30")</f>
        <v>0</v>
      </c>
      <c r="E5" s="36">
        <f>D3-D5</f>
        <v>0</v>
      </c>
    </row>
    <row r="6" spans="1:5" ht="12.75">
      <c r="A6" s="36"/>
      <c r="B6" s="36"/>
      <c r="C6" s="36" t="s">
        <v>777</v>
      </c>
      <c r="D6" s="36">
        <f>COUNTIF(A:A,"&gt;40")</f>
        <v>0</v>
      </c>
      <c r="E6" s="36">
        <f aca="true" t="shared" si="0" ref="E6:E36">D5-D6</f>
        <v>0</v>
      </c>
    </row>
    <row r="7" spans="1:5" ht="12.75">
      <c r="A7" s="36"/>
      <c r="B7" s="36"/>
      <c r="C7" s="36" t="s">
        <v>778</v>
      </c>
      <c r="D7" s="36">
        <f>COUNTIF(A:A,"&gt;50")</f>
        <v>0</v>
      </c>
      <c r="E7" s="36">
        <f t="shared" si="0"/>
        <v>0</v>
      </c>
    </row>
    <row r="8" spans="1:5" ht="12.75">
      <c r="A8" s="36"/>
      <c r="B8" s="36"/>
      <c r="C8" s="36" t="s">
        <v>779</v>
      </c>
      <c r="D8" s="36">
        <f>COUNTIF(A:A,"&gt;60")</f>
        <v>0</v>
      </c>
      <c r="E8" s="36">
        <f t="shared" si="0"/>
        <v>0</v>
      </c>
    </row>
    <row r="9" spans="1:5" ht="12.75">
      <c r="A9" s="36"/>
      <c r="B9" s="36"/>
      <c r="C9" s="36" t="s">
        <v>780</v>
      </c>
      <c r="D9" s="36">
        <f>COUNTIF(A:A,"&gt;70")</f>
        <v>0</v>
      </c>
      <c r="E9" s="36">
        <f t="shared" si="0"/>
        <v>0</v>
      </c>
    </row>
    <row r="10" spans="1:5" ht="12.75">
      <c r="A10" s="36"/>
      <c r="B10" s="36"/>
      <c r="C10" s="36" t="s">
        <v>781</v>
      </c>
      <c r="D10" s="36">
        <f>COUNTIF(A:A,"&gt;80")</f>
        <v>0</v>
      </c>
      <c r="E10" s="36">
        <f t="shared" si="0"/>
        <v>0</v>
      </c>
    </row>
    <row r="11" spans="1:5" ht="12.75">
      <c r="A11" s="36"/>
      <c r="B11" s="36"/>
      <c r="C11" s="36" t="s">
        <v>782</v>
      </c>
      <c r="D11" s="36">
        <f>COUNTIF(A:A,"&gt;90")</f>
        <v>0</v>
      </c>
      <c r="E11" s="36">
        <f t="shared" si="0"/>
        <v>0</v>
      </c>
    </row>
    <row r="12" spans="1:5" ht="12.75">
      <c r="A12" s="36"/>
      <c r="B12" s="36"/>
      <c r="C12" s="36" t="s">
        <v>783</v>
      </c>
      <c r="D12" s="36">
        <f>COUNTIF(A:A,"&gt;100")</f>
        <v>0</v>
      </c>
      <c r="E12" s="36">
        <f t="shared" si="0"/>
        <v>0</v>
      </c>
    </row>
    <row r="13" spans="1:5" ht="12.75">
      <c r="A13" s="36"/>
      <c r="B13" s="36"/>
      <c r="C13" s="36" t="s">
        <v>784</v>
      </c>
      <c r="D13" s="36">
        <f>COUNTIF(A:A,"&gt;110")</f>
        <v>0</v>
      </c>
      <c r="E13" s="36">
        <f t="shared" si="0"/>
        <v>0</v>
      </c>
    </row>
    <row r="14" spans="1:5" ht="12.75">
      <c r="A14" s="36"/>
      <c r="B14" s="36"/>
      <c r="C14" s="36" t="s">
        <v>785</v>
      </c>
      <c r="D14" s="36">
        <f>COUNTIF(A:A,"&gt;120")</f>
        <v>0</v>
      </c>
      <c r="E14" s="36">
        <f t="shared" si="0"/>
        <v>0</v>
      </c>
    </row>
    <row r="15" spans="1:5" ht="12.75">
      <c r="A15" s="36"/>
      <c r="B15" s="36"/>
      <c r="C15" s="36" t="s">
        <v>786</v>
      </c>
      <c r="D15" s="36">
        <f>COUNTIF(A:A,"&gt;130")</f>
        <v>0</v>
      </c>
      <c r="E15" s="36">
        <f t="shared" si="0"/>
        <v>0</v>
      </c>
    </row>
    <row r="16" spans="1:5" ht="12.75">
      <c r="A16" s="36"/>
      <c r="B16" s="36"/>
      <c r="C16" s="36" t="s">
        <v>787</v>
      </c>
      <c r="D16" s="36">
        <f>COUNTIF(A:A,"&gt;140")</f>
        <v>0</v>
      </c>
      <c r="E16" s="36">
        <f t="shared" si="0"/>
        <v>0</v>
      </c>
    </row>
    <row r="17" spans="1:5" ht="12.75">
      <c r="A17" s="36"/>
      <c r="B17" s="36"/>
      <c r="C17" s="36" t="s">
        <v>788</v>
      </c>
      <c r="D17" s="36">
        <f>COUNTIF(A:A,"&gt;150")</f>
        <v>0</v>
      </c>
      <c r="E17" s="36">
        <f t="shared" si="0"/>
        <v>0</v>
      </c>
    </row>
    <row r="18" spans="1:5" ht="12.75">
      <c r="A18" s="36"/>
      <c r="B18" s="36"/>
      <c r="C18" s="36" t="s">
        <v>789</v>
      </c>
      <c r="D18" s="36">
        <f>COUNTIF(A:A,"&gt;160")</f>
        <v>0</v>
      </c>
      <c r="E18" s="36">
        <f t="shared" si="0"/>
        <v>0</v>
      </c>
    </row>
    <row r="19" spans="1:5" ht="12.75">
      <c r="A19" s="36"/>
      <c r="B19" s="36"/>
      <c r="C19" s="36" t="s">
        <v>790</v>
      </c>
      <c r="D19" s="36">
        <f>COUNTIF(A:A,"&gt;170")</f>
        <v>0</v>
      </c>
      <c r="E19" s="36">
        <f t="shared" si="0"/>
        <v>0</v>
      </c>
    </row>
    <row r="20" spans="1:5" ht="12.75">
      <c r="A20" s="36"/>
      <c r="B20" s="36"/>
      <c r="C20" s="36" t="s">
        <v>791</v>
      </c>
      <c r="D20" s="36">
        <f>COUNTIF(A:A,"&gt;180")</f>
        <v>0</v>
      </c>
      <c r="E20" s="36">
        <f t="shared" si="0"/>
        <v>0</v>
      </c>
    </row>
    <row r="21" spans="1:5" ht="12.75">
      <c r="A21" s="36"/>
      <c r="B21" s="36"/>
      <c r="C21" s="36" t="s">
        <v>792</v>
      </c>
      <c r="D21" s="36">
        <f>COUNTIF(A:A,"&gt;190")</f>
        <v>0</v>
      </c>
      <c r="E21" s="36">
        <f t="shared" si="0"/>
        <v>0</v>
      </c>
    </row>
    <row r="22" spans="1:5" ht="12.75">
      <c r="A22" s="36"/>
      <c r="B22" s="36"/>
      <c r="C22" s="36" t="s">
        <v>793</v>
      </c>
      <c r="D22" s="36">
        <f>COUNTIF(A:A,"&gt;200")</f>
        <v>0</v>
      </c>
      <c r="E22" s="36">
        <f t="shared" si="0"/>
        <v>0</v>
      </c>
    </row>
    <row r="23" spans="1:5" ht="12.75">
      <c r="A23" s="36"/>
      <c r="B23" s="36"/>
      <c r="C23" s="36" t="s">
        <v>794</v>
      </c>
      <c r="D23" s="36">
        <f>COUNTIF(A:A,"&gt;210")</f>
        <v>0</v>
      </c>
      <c r="E23" s="36">
        <f t="shared" si="0"/>
        <v>0</v>
      </c>
    </row>
    <row r="24" spans="1:5" ht="12.75">
      <c r="A24" s="36"/>
      <c r="B24" s="36"/>
      <c r="C24" s="36" t="s">
        <v>795</v>
      </c>
      <c r="D24" s="36">
        <f>COUNTIF(A:A,"&gt;220")</f>
        <v>0</v>
      </c>
      <c r="E24" s="36">
        <f t="shared" si="0"/>
        <v>0</v>
      </c>
    </row>
    <row r="25" spans="1:5" ht="12.75">
      <c r="A25" s="36"/>
      <c r="B25" s="36"/>
      <c r="C25" s="36" t="s">
        <v>796</v>
      </c>
      <c r="D25" s="36">
        <f>COUNTIF(A:A,"&gt;230")</f>
        <v>0</v>
      </c>
      <c r="E25" s="36">
        <f t="shared" si="0"/>
        <v>0</v>
      </c>
    </row>
    <row r="26" spans="1:5" ht="12.75">
      <c r="A26" s="36"/>
      <c r="B26" s="36"/>
      <c r="C26" s="36" t="s">
        <v>797</v>
      </c>
      <c r="D26" s="36">
        <f>COUNTIF(A:A,"&gt;240")</f>
        <v>0</v>
      </c>
      <c r="E26" s="36">
        <f t="shared" si="0"/>
        <v>0</v>
      </c>
    </row>
    <row r="27" spans="1:5" ht="12.75">
      <c r="A27" s="36"/>
      <c r="B27" s="36"/>
      <c r="C27" s="36" t="s">
        <v>798</v>
      </c>
      <c r="D27" s="36">
        <f>COUNTIF(A:A,"&gt;250")</f>
        <v>0</v>
      </c>
      <c r="E27" s="36">
        <f t="shared" si="0"/>
        <v>0</v>
      </c>
    </row>
    <row r="28" spans="1:5" ht="12.75">
      <c r="A28" s="36"/>
      <c r="B28" s="36"/>
      <c r="C28" s="36" t="s">
        <v>799</v>
      </c>
      <c r="D28" s="36">
        <f>COUNTIF(A:A,"&gt;260")</f>
        <v>0</v>
      </c>
      <c r="E28" s="36">
        <f t="shared" si="0"/>
        <v>0</v>
      </c>
    </row>
    <row r="29" spans="1:5" ht="12.75">
      <c r="A29" s="36"/>
      <c r="B29" s="36"/>
      <c r="C29" s="36" t="s">
        <v>800</v>
      </c>
      <c r="D29" s="36">
        <f>COUNTIF(A:A,"&gt;270")</f>
        <v>0</v>
      </c>
      <c r="E29" s="36">
        <f t="shared" si="0"/>
        <v>0</v>
      </c>
    </row>
    <row r="30" spans="1:5" ht="12.75">
      <c r="A30" s="36"/>
      <c r="B30" s="36"/>
      <c r="C30" s="36" t="s">
        <v>801</v>
      </c>
      <c r="D30" s="36">
        <f>COUNTIF(A:A,"&gt;280")</f>
        <v>0</v>
      </c>
      <c r="E30" s="36">
        <f t="shared" si="0"/>
        <v>0</v>
      </c>
    </row>
    <row r="31" spans="1:5" ht="12.75">
      <c r="A31" s="36"/>
      <c r="B31" s="36"/>
      <c r="C31" s="36" t="s">
        <v>802</v>
      </c>
      <c r="D31" s="36">
        <f>COUNTIF(A:A,"&gt;290")</f>
        <v>0</v>
      </c>
      <c r="E31" s="36">
        <f t="shared" si="0"/>
        <v>0</v>
      </c>
    </row>
    <row r="32" spans="1:5" ht="12.75">
      <c r="A32" s="36"/>
      <c r="B32" s="36"/>
      <c r="C32" s="36" t="s">
        <v>803</v>
      </c>
      <c r="D32" s="36">
        <f>COUNTIF(A:A,"&gt;300")</f>
        <v>0</v>
      </c>
      <c r="E32" s="36">
        <f t="shared" si="0"/>
        <v>0</v>
      </c>
    </row>
    <row r="33" spans="1:5" ht="12.75">
      <c r="A33" s="36"/>
      <c r="B33" s="36"/>
      <c r="C33" s="36" t="s">
        <v>804</v>
      </c>
      <c r="D33" s="36">
        <f>COUNTIF(A:A,"&gt;310")</f>
        <v>0</v>
      </c>
      <c r="E33" s="36">
        <f t="shared" si="0"/>
        <v>0</v>
      </c>
    </row>
    <row r="34" spans="1:5" ht="12.75">
      <c r="A34" s="36"/>
      <c r="B34" s="36"/>
      <c r="C34" s="36" t="s">
        <v>805</v>
      </c>
      <c r="D34" s="36">
        <f>COUNTIF(A:A,"&gt;320")</f>
        <v>0</v>
      </c>
      <c r="E34" s="36">
        <f t="shared" si="0"/>
        <v>0</v>
      </c>
    </row>
    <row r="35" spans="1:5" ht="12.75">
      <c r="A35" s="36"/>
      <c r="B35" s="36"/>
      <c r="C35" s="36" t="s">
        <v>806</v>
      </c>
      <c r="D35" s="36">
        <f>COUNTIF(A:A,"&gt;330")</f>
        <v>0</v>
      </c>
      <c r="E35" s="36">
        <f t="shared" si="0"/>
        <v>0</v>
      </c>
    </row>
    <row r="36" spans="1:5" ht="12.75">
      <c r="A36" s="36"/>
      <c r="B36" s="36"/>
      <c r="C36" s="36" t="s">
        <v>807</v>
      </c>
      <c r="D36" s="36">
        <f>COUNTIF(A:A,"&gt;340")</f>
        <v>0</v>
      </c>
      <c r="E36" s="36">
        <f t="shared" si="0"/>
        <v>0</v>
      </c>
    </row>
    <row r="37" spans="1:5" ht="12.75">
      <c r="A37" s="36"/>
      <c r="B37" s="36"/>
      <c r="C37" s="36" t="s">
        <v>808</v>
      </c>
      <c r="D37" s="36">
        <f>COUNTIF(A:A,"&gt;340")</f>
        <v>0</v>
      </c>
      <c r="E37" s="36">
        <f>D37</f>
        <v>0</v>
      </c>
    </row>
    <row r="39" spans="4:5" ht="12.75">
      <c r="D39" s="73" t="s">
        <v>850</v>
      </c>
      <c r="E39" s="73">
        <f>MAX(E5:E37)</f>
        <v>0</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3"/>
  <dimension ref="A2:E82"/>
  <sheetViews>
    <sheetView workbookViewId="0" topLeftCell="A1">
      <selection activeCell="A1" sqref="A1"/>
    </sheetView>
  </sheetViews>
  <sheetFormatPr defaultColWidth="9.140625" defaultRowHeight="12.75"/>
  <cols>
    <col min="1" max="1" width="2.00390625" style="7" customWidth="1"/>
    <col min="2" max="2" width="35.421875" style="7" customWidth="1"/>
    <col min="3" max="3" width="19.140625" style="7" customWidth="1"/>
    <col min="4" max="4" width="22.421875" style="49" customWidth="1"/>
    <col min="5" max="5" width="1.8515625" style="7" customWidth="1"/>
    <col min="6" max="16384" width="11.421875" style="7" customWidth="1"/>
  </cols>
  <sheetData>
    <row r="1" ht="13.5" thickBot="1"/>
    <row r="2" spans="1:4" ht="29.25" customHeight="1" thickBot="1">
      <c r="A2" s="22"/>
      <c r="B2" s="123" t="s">
        <v>877</v>
      </c>
      <c r="C2" s="121"/>
      <c r="D2" s="122"/>
    </row>
    <row r="3" spans="1:4" ht="29.25" customHeight="1" thickBot="1">
      <c r="A3" s="22"/>
      <c r="B3" s="118" t="s">
        <v>765</v>
      </c>
      <c r="C3" s="119" t="s">
        <v>766</v>
      </c>
      <c r="D3" s="120" t="s">
        <v>767</v>
      </c>
    </row>
    <row r="4" spans="1:4" ht="6" customHeight="1">
      <c r="A4" s="22"/>
      <c r="B4" s="25"/>
      <c r="C4" s="26"/>
      <c r="D4" s="45"/>
    </row>
    <row r="5" spans="1:5" ht="15" customHeight="1">
      <c r="A5" s="52"/>
      <c r="B5" s="27" t="s">
        <v>23</v>
      </c>
      <c r="C5" s="27">
        <v>0</v>
      </c>
      <c r="D5" s="46" t="e">
        <f>C5/C$80*100</f>
        <v>#DIV/0!</v>
      </c>
      <c r="E5" s="41">
        <v>1</v>
      </c>
    </row>
    <row r="6" spans="1:5" ht="15" customHeight="1">
      <c r="A6" s="52"/>
      <c r="B6" s="27" t="s">
        <v>9</v>
      </c>
      <c r="C6" s="27">
        <v>0</v>
      </c>
      <c r="D6" s="46" t="e">
        <f aca="true" t="shared" si="0" ref="D6:D70">C6/C$80*100</f>
        <v>#DIV/0!</v>
      </c>
      <c r="E6" s="41">
        <v>1</v>
      </c>
    </row>
    <row r="7" spans="1:5" ht="15" customHeight="1">
      <c r="A7" s="52"/>
      <c r="B7" s="27" t="s">
        <v>853</v>
      </c>
      <c r="C7" s="27">
        <v>0</v>
      </c>
      <c r="D7" s="46" t="e">
        <f t="shared" si="0"/>
        <v>#DIV/0!</v>
      </c>
      <c r="E7" s="41">
        <v>1</v>
      </c>
    </row>
    <row r="8" spans="1:5" ht="15" customHeight="1">
      <c r="A8" s="52"/>
      <c r="B8" s="27" t="s">
        <v>49</v>
      </c>
      <c r="C8" s="27">
        <v>0</v>
      </c>
      <c r="D8" s="46" t="e">
        <f t="shared" si="0"/>
        <v>#DIV/0!</v>
      </c>
      <c r="E8" s="41">
        <v>1</v>
      </c>
    </row>
    <row r="9" spans="1:5" ht="15" customHeight="1">
      <c r="A9" s="52"/>
      <c r="B9" s="27" t="s">
        <v>61</v>
      </c>
      <c r="C9" s="27">
        <v>0</v>
      </c>
      <c r="D9" s="46" t="e">
        <f t="shared" si="0"/>
        <v>#DIV/0!</v>
      </c>
      <c r="E9" s="41">
        <v>1</v>
      </c>
    </row>
    <row r="10" spans="1:5" ht="15" customHeight="1">
      <c r="A10" s="52"/>
      <c r="B10" s="27" t="s">
        <v>73</v>
      </c>
      <c r="C10" s="27">
        <v>0</v>
      </c>
      <c r="D10" s="46" t="e">
        <f t="shared" si="0"/>
        <v>#DIV/0!</v>
      </c>
      <c r="E10" s="41">
        <v>1</v>
      </c>
    </row>
    <row r="11" spans="1:5" ht="15" customHeight="1">
      <c r="A11" s="52"/>
      <c r="B11" s="27" t="s">
        <v>78</v>
      </c>
      <c r="C11" s="27">
        <v>0</v>
      </c>
      <c r="D11" s="46" t="e">
        <f t="shared" si="0"/>
        <v>#DIV/0!</v>
      </c>
      <c r="E11" s="41">
        <v>1</v>
      </c>
    </row>
    <row r="12" spans="1:5" ht="15" customHeight="1">
      <c r="A12" s="52"/>
      <c r="B12" s="27" t="s">
        <v>83</v>
      </c>
      <c r="C12" s="27">
        <v>0</v>
      </c>
      <c r="D12" s="46" t="e">
        <f t="shared" si="0"/>
        <v>#DIV/0!</v>
      </c>
      <c r="E12" s="41">
        <v>1</v>
      </c>
    </row>
    <row r="13" spans="1:5" ht="15" customHeight="1">
      <c r="A13" s="52"/>
      <c r="B13" s="27" t="s">
        <v>88</v>
      </c>
      <c r="C13" s="27">
        <v>0</v>
      </c>
      <c r="D13" s="46" t="e">
        <f t="shared" si="0"/>
        <v>#DIV/0!</v>
      </c>
      <c r="E13" s="41">
        <v>1</v>
      </c>
    </row>
    <row r="14" spans="1:5" ht="15" customHeight="1">
      <c r="A14" s="52"/>
      <c r="B14" s="27" t="s">
        <v>100</v>
      </c>
      <c r="C14" s="27">
        <v>0</v>
      </c>
      <c r="D14" s="46" t="e">
        <f t="shared" si="0"/>
        <v>#DIV/0!</v>
      </c>
      <c r="E14" s="41">
        <v>1</v>
      </c>
    </row>
    <row r="15" spans="1:5" ht="15" customHeight="1">
      <c r="A15" s="52"/>
      <c r="B15" s="27" t="s">
        <v>855</v>
      </c>
      <c r="C15" s="27">
        <v>0</v>
      </c>
      <c r="D15" s="46" t="e">
        <f t="shared" si="0"/>
        <v>#DIV/0!</v>
      </c>
      <c r="E15" s="41">
        <v>1</v>
      </c>
    </row>
    <row r="16" spans="1:5" ht="15" customHeight="1">
      <c r="A16" s="52"/>
      <c r="B16" s="27" t="s">
        <v>857</v>
      </c>
      <c r="C16" s="27">
        <v>0</v>
      </c>
      <c r="D16" s="46" t="e">
        <f t="shared" si="0"/>
        <v>#DIV/0!</v>
      </c>
      <c r="E16" s="41">
        <v>1</v>
      </c>
    </row>
    <row r="17" spans="1:5" ht="15" customHeight="1">
      <c r="A17" s="52"/>
      <c r="B17" s="27" t="s">
        <v>132</v>
      </c>
      <c r="C17" s="27">
        <v>0</v>
      </c>
      <c r="D17" s="46" t="e">
        <f t="shared" si="0"/>
        <v>#DIV/0!</v>
      </c>
      <c r="E17" s="41">
        <v>1</v>
      </c>
    </row>
    <row r="18" spans="1:5" ht="15" customHeight="1">
      <c r="A18" s="52"/>
      <c r="B18" s="27" t="s">
        <v>144</v>
      </c>
      <c r="C18" s="27">
        <v>0</v>
      </c>
      <c r="D18" s="46" t="e">
        <f t="shared" si="0"/>
        <v>#DIV/0!</v>
      </c>
      <c r="E18" s="41">
        <v>1</v>
      </c>
    </row>
    <row r="19" spans="1:5" ht="15" customHeight="1">
      <c r="A19" s="52"/>
      <c r="B19" s="27" t="s">
        <v>156</v>
      </c>
      <c r="C19" s="27">
        <v>0</v>
      </c>
      <c r="D19" s="46" t="e">
        <f t="shared" si="0"/>
        <v>#DIV/0!</v>
      </c>
      <c r="E19" s="41">
        <v>1</v>
      </c>
    </row>
    <row r="20" spans="1:5" ht="15" customHeight="1">
      <c r="A20" s="52"/>
      <c r="B20" s="27" t="s">
        <v>168</v>
      </c>
      <c r="C20" s="27">
        <v>0</v>
      </c>
      <c r="D20" s="46" t="e">
        <f t="shared" si="0"/>
        <v>#DIV/0!</v>
      </c>
      <c r="E20" s="41">
        <v>1</v>
      </c>
    </row>
    <row r="21" spans="1:5" ht="15" customHeight="1">
      <c r="A21" s="52"/>
      <c r="B21" s="27" t="s">
        <v>859</v>
      </c>
      <c r="C21" s="27">
        <v>0</v>
      </c>
      <c r="D21" s="46" t="e">
        <f t="shared" si="0"/>
        <v>#DIV/0!</v>
      </c>
      <c r="E21" s="41">
        <v>1</v>
      </c>
    </row>
    <row r="22" spans="1:5" ht="15" customHeight="1">
      <c r="A22" s="52"/>
      <c r="B22" s="27" t="s">
        <v>190</v>
      </c>
      <c r="C22" s="27">
        <v>0</v>
      </c>
      <c r="D22" s="46" t="e">
        <f t="shared" si="0"/>
        <v>#DIV/0!</v>
      </c>
      <c r="E22" s="41">
        <v>1</v>
      </c>
    </row>
    <row r="23" spans="1:5" ht="15" customHeight="1">
      <c r="A23" s="52"/>
      <c r="B23" s="27" t="s">
        <v>195</v>
      </c>
      <c r="C23" s="27">
        <v>0</v>
      </c>
      <c r="D23" s="46" t="e">
        <f t="shared" si="0"/>
        <v>#DIV/0!</v>
      </c>
      <c r="E23" s="41">
        <v>1</v>
      </c>
    </row>
    <row r="24" spans="1:5" ht="15" customHeight="1">
      <c r="A24" s="52"/>
      <c r="B24" s="27" t="s">
        <v>207</v>
      </c>
      <c r="C24" s="27">
        <v>0</v>
      </c>
      <c r="D24" s="46" t="e">
        <f t="shared" si="0"/>
        <v>#DIV/0!</v>
      </c>
      <c r="E24" s="41">
        <v>1</v>
      </c>
    </row>
    <row r="25" spans="1:5" ht="15" customHeight="1">
      <c r="A25" s="52"/>
      <c r="B25" s="27" t="s">
        <v>219</v>
      </c>
      <c r="C25" s="27">
        <v>0</v>
      </c>
      <c r="D25" s="46" t="e">
        <f t="shared" si="0"/>
        <v>#DIV/0!</v>
      </c>
      <c r="E25" s="41">
        <v>1</v>
      </c>
    </row>
    <row r="26" spans="1:5" ht="15" customHeight="1">
      <c r="A26" s="52"/>
      <c r="B26" s="27" t="s">
        <v>231</v>
      </c>
      <c r="C26" s="27">
        <v>0</v>
      </c>
      <c r="D26" s="46" t="e">
        <f t="shared" si="0"/>
        <v>#DIV/0!</v>
      </c>
      <c r="E26" s="41">
        <v>1</v>
      </c>
    </row>
    <row r="27" spans="1:5" ht="15" customHeight="1">
      <c r="A27" s="52"/>
      <c r="B27" s="27" t="s">
        <v>243</v>
      </c>
      <c r="C27" s="27">
        <v>0</v>
      </c>
      <c r="D27" s="46" t="e">
        <f t="shared" si="0"/>
        <v>#DIV/0!</v>
      </c>
      <c r="E27" s="41">
        <v>1</v>
      </c>
    </row>
    <row r="28" spans="1:5" ht="15" customHeight="1">
      <c r="A28" s="52"/>
      <c r="B28" s="27" t="s">
        <v>255</v>
      </c>
      <c r="C28" s="27">
        <v>0</v>
      </c>
      <c r="D28" s="46" t="e">
        <f t="shared" si="0"/>
        <v>#DIV/0!</v>
      </c>
      <c r="E28" s="41">
        <v>1</v>
      </c>
    </row>
    <row r="29" spans="1:5" ht="15" customHeight="1">
      <c r="A29" s="52"/>
      <c r="B29" s="27" t="s">
        <v>267</v>
      </c>
      <c r="C29" s="27">
        <v>0</v>
      </c>
      <c r="D29" s="46" t="e">
        <f t="shared" si="0"/>
        <v>#DIV/0!</v>
      </c>
      <c r="E29" s="41">
        <v>1</v>
      </c>
    </row>
    <row r="30" spans="1:5" ht="15" customHeight="1">
      <c r="A30" s="52"/>
      <c r="B30" s="27" t="s">
        <v>279</v>
      </c>
      <c r="C30" s="27">
        <v>0</v>
      </c>
      <c r="D30" s="46" t="e">
        <f t="shared" si="0"/>
        <v>#DIV/0!</v>
      </c>
      <c r="E30" s="41">
        <v>1</v>
      </c>
    </row>
    <row r="31" spans="1:5" ht="15" customHeight="1">
      <c r="A31" s="53"/>
      <c r="B31" s="27" t="s">
        <v>291</v>
      </c>
      <c r="C31" s="27">
        <v>0</v>
      </c>
      <c r="D31" s="46" t="e">
        <f t="shared" si="0"/>
        <v>#DIV/0!</v>
      </c>
      <c r="E31" s="41">
        <v>1</v>
      </c>
    </row>
    <row r="32" spans="1:5" ht="15" customHeight="1">
      <c r="A32" s="52"/>
      <c r="B32" s="27" t="s">
        <v>861</v>
      </c>
      <c r="C32" s="27">
        <v>0</v>
      </c>
      <c r="D32" s="46" t="e">
        <f t="shared" si="0"/>
        <v>#DIV/0!</v>
      </c>
      <c r="E32" s="41">
        <v>1</v>
      </c>
    </row>
    <row r="33" spans="1:5" ht="15" customHeight="1">
      <c r="A33" s="52"/>
      <c r="B33" s="27" t="s">
        <v>864</v>
      </c>
      <c r="C33" s="27">
        <v>0</v>
      </c>
      <c r="D33" s="46" t="e">
        <f t="shared" si="0"/>
        <v>#DIV/0!</v>
      </c>
      <c r="E33" s="41">
        <v>1</v>
      </c>
    </row>
    <row r="34" spans="1:5" ht="15" customHeight="1">
      <c r="A34" s="52"/>
      <c r="B34" s="27" t="s">
        <v>311</v>
      </c>
      <c r="C34" s="27">
        <v>0</v>
      </c>
      <c r="D34" s="46" t="e">
        <f t="shared" si="0"/>
        <v>#DIV/0!</v>
      </c>
      <c r="E34" s="41">
        <v>1</v>
      </c>
    </row>
    <row r="35" spans="1:5" ht="15" customHeight="1">
      <c r="A35" s="52"/>
      <c r="B35" s="27" t="s">
        <v>323</v>
      </c>
      <c r="C35" s="27">
        <v>0</v>
      </c>
      <c r="D35" s="46" t="e">
        <f t="shared" si="0"/>
        <v>#DIV/0!</v>
      </c>
      <c r="E35" s="41">
        <v>1</v>
      </c>
    </row>
    <row r="36" spans="1:5" ht="15" customHeight="1">
      <c r="A36" s="52"/>
      <c r="B36" s="27" t="s">
        <v>327</v>
      </c>
      <c r="C36" s="27">
        <v>0</v>
      </c>
      <c r="D36" s="46" t="e">
        <f t="shared" si="0"/>
        <v>#DIV/0!</v>
      </c>
      <c r="E36" s="41">
        <v>1</v>
      </c>
    </row>
    <row r="37" spans="1:5" ht="15" customHeight="1">
      <c r="A37" s="52"/>
      <c r="B37" s="27" t="s">
        <v>332</v>
      </c>
      <c r="C37" s="27">
        <v>0</v>
      </c>
      <c r="D37" s="46" t="e">
        <f t="shared" si="0"/>
        <v>#DIV/0!</v>
      </c>
      <c r="E37" s="41">
        <v>1</v>
      </c>
    </row>
    <row r="38" spans="1:5" ht="15" customHeight="1">
      <c r="A38" s="52"/>
      <c r="B38" s="27" t="s">
        <v>866</v>
      </c>
      <c r="C38" s="27">
        <v>0</v>
      </c>
      <c r="D38" s="46" t="e">
        <f t="shared" si="0"/>
        <v>#DIV/0!</v>
      </c>
      <c r="E38" s="41">
        <v>1</v>
      </c>
    </row>
    <row r="39" spans="1:5" ht="15" customHeight="1">
      <c r="A39" s="52"/>
      <c r="B39" s="27" t="s">
        <v>868</v>
      </c>
      <c r="C39" s="27">
        <v>0</v>
      </c>
      <c r="D39" s="46" t="e">
        <f t="shared" si="0"/>
        <v>#DIV/0!</v>
      </c>
      <c r="E39" s="41">
        <v>1</v>
      </c>
    </row>
    <row r="40" spans="1:5" ht="15" customHeight="1">
      <c r="A40" s="52"/>
      <c r="B40" s="27" t="s">
        <v>350</v>
      </c>
      <c r="C40" s="27">
        <v>0</v>
      </c>
      <c r="D40" s="46" t="e">
        <f t="shared" si="0"/>
        <v>#DIV/0!</v>
      </c>
      <c r="E40" s="41">
        <v>1</v>
      </c>
    </row>
    <row r="41" spans="1:5" ht="15" customHeight="1">
      <c r="A41" s="52"/>
      <c r="B41" s="27" t="s">
        <v>362</v>
      </c>
      <c r="C41" s="27">
        <v>0</v>
      </c>
      <c r="D41" s="46" t="e">
        <f t="shared" si="0"/>
        <v>#DIV/0!</v>
      </c>
      <c r="E41" s="41">
        <v>1</v>
      </c>
    </row>
    <row r="42" spans="1:5" ht="15" customHeight="1">
      <c r="A42" s="52"/>
      <c r="B42" s="27" t="s">
        <v>374</v>
      </c>
      <c r="C42" s="27">
        <v>0</v>
      </c>
      <c r="D42" s="46" t="e">
        <f t="shared" si="0"/>
        <v>#DIV/0!</v>
      </c>
      <c r="E42" s="41">
        <v>1</v>
      </c>
    </row>
    <row r="43" spans="1:5" ht="15" customHeight="1">
      <c r="A43" s="52"/>
      <c r="B43" s="27" t="s">
        <v>379</v>
      </c>
      <c r="C43" s="27">
        <v>0</v>
      </c>
      <c r="D43" s="46" t="e">
        <f t="shared" si="0"/>
        <v>#DIV/0!</v>
      </c>
      <c r="E43" s="41">
        <v>1</v>
      </c>
    </row>
    <row r="44" spans="1:5" ht="15" customHeight="1">
      <c r="A44" s="52"/>
      <c r="B44" s="27" t="s">
        <v>391</v>
      </c>
      <c r="C44" s="27">
        <v>0</v>
      </c>
      <c r="D44" s="46" t="e">
        <f t="shared" si="0"/>
        <v>#DIV/0!</v>
      </c>
      <c r="E44" s="41">
        <v>1</v>
      </c>
    </row>
    <row r="45" spans="1:5" ht="15" customHeight="1">
      <c r="A45" s="52"/>
      <c r="B45" s="27" t="s">
        <v>403</v>
      </c>
      <c r="C45" s="27">
        <v>0</v>
      </c>
      <c r="D45" s="46" t="e">
        <f t="shared" si="0"/>
        <v>#DIV/0!</v>
      </c>
      <c r="E45" s="41">
        <v>1</v>
      </c>
    </row>
    <row r="46" spans="1:5" ht="15" customHeight="1">
      <c r="A46" s="52"/>
      <c r="B46" s="27" t="s">
        <v>415</v>
      </c>
      <c r="C46" s="27">
        <v>0</v>
      </c>
      <c r="D46" s="46" t="e">
        <f t="shared" si="0"/>
        <v>#DIV/0!</v>
      </c>
      <c r="E46" s="41">
        <v>1</v>
      </c>
    </row>
    <row r="47" spans="1:5" ht="15" customHeight="1">
      <c r="A47" s="22"/>
      <c r="B47" s="27" t="s">
        <v>427</v>
      </c>
      <c r="C47" s="27">
        <v>0</v>
      </c>
      <c r="D47" s="46" t="e">
        <f t="shared" si="0"/>
        <v>#DIV/0!</v>
      </c>
      <c r="E47" s="41">
        <v>1</v>
      </c>
    </row>
    <row r="48" spans="1:5" ht="15" customHeight="1">
      <c r="A48" s="52"/>
      <c r="B48" s="27" t="s">
        <v>434</v>
      </c>
      <c r="C48" s="27">
        <v>0</v>
      </c>
      <c r="D48" s="46" t="e">
        <f t="shared" si="0"/>
        <v>#DIV/0!</v>
      </c>
      <c r="E48" s="41">
        <v>1</v>
      </c>
    </row>
    <row r="49" spans="1:5" ht="15" customHeight="1">
      <c r="A49" s="52"/>
      <c r="B49" s="27" t="s">
        <v>442</v>
      </c>
      <c r="C49" s="27">
        <v>0</v>
      </c>
      <c r="D49" s="46" t="e">
        <f t="shared" si="0"/>
        <v>#DIV/0!</v>
      </c>
      <c r="E49" s="41">
        <v>1</v>
      </c>
    </row>
    <row r="50" spans="1:5" ht="15" customHeight="1">
      <c r="A50" s="22"/>
      <c r="B50" s="27" t="s">
        <v>449</v>
      </c>
      <c r="C50" s="27">
        <v>0</v>
      </c>
      <c r="D50" s="46" t="e">
        <f t="shared" si="0"/>
        <v>#DIV/0!</v>
      </c>
      <c r="E50" s="41">
        <v>1</v>
      </c>
    </row>
    <row r="51" spans="1:5" ht="15" customHeight="1">
      <c r="A51" s="52"/>
      <c r="B51" s="27" t="s">
        <v>455</v>
      </c>
      <c r="C51" s="27">
        <v>0</v>
      </c>
      <c r="D51" s="46" t="e">
        <f t="shared" si="0"/>
        <v>#DIV/0!</v>
      </c>
      <c r="E51" s="41">
        <v>1</v>
      </c>
    </row>
    <row r="52" spans="1:5" ht="15" customHeight="1">
      <c r="A52" s="52"/>
      <c r="B52" s="27" t="s">
        <v>462</v>
      </c>
      <c r="C52" s="27">
        <v>0</v>
      </c>
      <c r="D52" s="46" t="e">
        <f t="shared" si="0"/>
        <v>#DIV/0!</v>
      </c>
      <c r="E52" s="41">
        <v>1</v>
      </c>
    </row>
    <row r="53" spans="1:5" ht="15" customHeight="1">
      <c r="A53" s="52"/>
      <c r="B53" s="27" t="s">
        <v>474</v>
      </c>
      <c r="C53" s="27">
        <v>0</v>
      </c>
      <c r="D53" s="46" t="e">
        <f t="shared" si="0"/>
        <v>#DIV/0!</v>
      </c>
      <c r="E53" s="41">
        <v>1</v>
      </c>
    </row>
    <row r="54" spans="1:5" ht="15" customHeight="1">
      <c r="A54" s="52"/>
      <c r="B54" s="27" t="s">
        <v>486</v>
      </c>
      <c r="C54" s="27">
        <v>0</v>
      </c>
      <c r="D54" s="46" t="e">
        <f t="shared" si="0"/>
        <v>#DIV/0!</v>
      </c>
      <c r="E54" s="41">
        <v>1</v>
      </c>
    </row>
    <row r="55" spans="1:5" ht="15" customHeight="1">
      <c r="A55" s="52"/>
      <c r="B55" s="27" t="s">
        <v>498</v>
      </c>
      <c r="C55" s="27">
        <v>0</v>
      </c>
      <c r="D55" s="46" t="e">
        <f t="shared" si="0"/>
        <v>#DIV/0!</v>
      </c>
      <c r="E55" s="41">
        <v>1</v>
      </c>
    </row>
    <row r="56" spans="1:5" ht="15" customHeight="1">
      <c r="A56" s="52"/>
      <c r="B56" s="27" t="s">
        <v>510</v>
      </c>
      <c r="C56" s="27">
        <v>0</v>
      </c>
      <c r="D56" s="46" t="e">
        <f t="shared" si="0"/>
        <v>#DIV/0!</v>
      </c>
      <c r="E56" s="41">
        <v>1</v>
      </c>
    </row>
    <row r="57" spans="1:5" ht="15" customHeight="1">
      <c r="A57" s="52"/>
      <c r="B57" s="27" t="s">
        <v>523</v>
      </c>
      <c r="C57" s="27">
        <v>0</v>
      </c>
      <c r="D57" s="46" t="e">
        <f t="shared" si="0"/>
        <v>#DIV/0!</v>
      </c>
      <c r="E57" s="41">
        <v>1</v>
      </c>
    </row>
    <row r="58" spans="1:5" ht="15" customHeight="1">
      <c r="A58" s="52"/>
      <c r="B58" s="27" t="s">
        <v>870</v>
      </c>
      <c r="C58" s="27">
        <v>0</v>
      </c>
      <c r="D58" s="46" t="e">
        <f t="shared" si="0"/>
        <v>#DIV/0!</v>
      </c>
      <c r="E58" s="41">
        <v>1</v>
      </c>
    </row>
    <row r="59" spans="1:5" ht="15" customHeight="1">
      <c r="A59" s="52"/>
      <c r="B59" s="27" t="s">
        <v>538</v>
      </c>
      <c r="C59" s="27">
        <v>0</v>
      </c>
      <c r="D59" s="46" t="e">
        <f t="shared" si="0"/>
        <v>#DIV/0!</v>
      </c>
      <c r="E59" s="41">
        <v>1</v>
      </c>
    </row>
    <row r="60" spans="1:5" ht="15" customHeight="1">
      <c r="A60" s="52"/>
      <c r="B60" s="27" t="s">
        <v>872</v>
      </c>
      <c r="C60" s="27">
        <v>0</v>
      </c>
      <c r="D60" s="46" t="e">
        <f t="shared" si="0"/>
        <v>#DIV/0!</v>
      </c>
      <c r="E60" s="41">
        <v>1</v>
      </c>
    </row>
    <row r="61" spans="1:5" ht="15" customHeight="1">
      <c r="A61" s="22"/>
      <c r="B61" s="27" t="s">
        <v>560</v>
      </c>
      <c r="C61" s="27">
        <v>0</v>
      </c>
      <c r="D61" s="46" t="e">
        <f t="shared" si="0"/>
        <v>#DIV/0!</v>
      </c>
      <c r="E61" s="41">
        <v>1</v>
      </c>
    </row>
    <row r="62" spans="1:5" ht="15" customHeight="1">
      <c r="A62" s="52"/>
      <c r="B62" s="27" t="s">
        <v>571</v>
      </c>
      <c r="C62" s="27">
        <v>0</v>
      </c>
      <c r="D62" s="46" t="e">
        <f t="shared" si="0"/>
        <v>#DIV/0!</v>
      </c>
      <c r="E62" s="41">
        <v>1</v>
      </c>
    </row>
    <row r="63" spans="1:5" ht="15" customHeight="1">
      <c r="A63" s="22"/>
      <c r="B63" s="27" t="s">
        <v>583</v>
      </c>
      <c r="C63" s="27">
        <v>0</v>
      </c>
      <c r="D63" s="46" t="e">
        <f t="shared" si="0"/>
        <v>#DIV/0!</v>
      </c>
      <c r="E63" s="41">
        <v>1</v>
      </c>
    </row>
    <row r="64" spans="1:5" ht="15" customHeight="1">
      <c r="A64" s="52"/>
      <c r="B64" s="27" t="s">
        <v>595</v>
      </c>
      <c r="C64" s="27">
        <v>0</v>
      </c>
      <c r="D64" s="46" t="e">
        <f t="shared" si="0"/>
        <v>#DIV/0!</v>
      </c>
      <c r="E64" s="41">
        <v>1</v>
      </c>
    </row>
    <row r="65" spans="1:5" ht="15" customHeight="1">
      <c r="A65" s="52"/>
      <c r="B65" s="51" t="s">
        <v>607</v>
      </c>
      <c r="C65" s="27">
        <v>0</v>
      </c>
      <c r="D65" s="46" t="e">
        <f t="shared" si="0"/>
        <v>#DIV/0!</v>
      </c>
      <c r="E65" s="41">
        <v>1</v>
      </c>
    </row>
    <row r="66" spans="1:5" ht="15" customHeight="1">
      <c r="A66" s="52"/>
      <c r="B66" s="27" t="s">
        <v>618</v>
      </c>
      <c r="C66" s="27">
        <v>0</v>
      </c>
      <c r="D66" s="46" t="e">
        <f t="shared" si="0"/>
        <v>#DIV/0!</v>
      </c>
      <c r="E66" s="41">
        <v>1</v>
      </c>
    </row>
    <row r="67" spans="1:5" ht="15" customHeight="1">
      <c r="A67" s="52"/>
      <c r="B67" s="27" t="s">
        <v>630</v>
      </c>
      <c r="C67" s="27">
        <v>0</v>
      </c>
      <c r="D67" s="46" t="e">
        <f t="shared" si="0"/>
        <v>#DIV/0!</v>
      </c>
      <c r="E67" s="41">
        <v>1</v>
      </c>
    </row>
    <row r="68" spans="1:5" ht="15" customHeight="1">
      <c r="A68" s="52"/>
      <c r="B68" s="27" t="s">
        <v>642</v>
      </c>
      <c r="C68" s="27">
        <v>0</v>
      </c>
      <c r="D68" s="46" t="e">
        <f t="shared" si="0"/>
        <v>#DIV/0!</v>
      </c>
      <c r="E68" s="41">
        <v>1</v>
      </c>
    </row>
    <row r="69" spans="1:5" ht="15" customHeight="1">
      <c r="A69" s="52"/>
      <c r="B69" s="27" t="s">
        <v>8</v>
      </c>
      <c r="C69" s="27">
        <v>0</v>
      </c>
      <c r="D69" s="46" t="e">
        <f t="shared" si="0"/>
        <v>#DIV/0!</v>
      </c>
      <c r="E69" s="41">
        <v>1</v>
      </c>
    </row>
    <row r="70" spans="1:5" ht="15" customHeight="1">
      <c r="A70" s="52"/>
      <c r="B70" s="27" t="s">
        <v>666</v>
      </c>
      <c r="C70" s="27">
        <v>0</v>
      </c>
      <c r="D70" s="46" t="e">
        <f t="shared" si="0"/>
        <v>#DIV/0!</v>
      </c>
      <c r="E70" s="41">
        <v>1</v>
      </c>
    </row>
    <row r="71" spans="1:5" ht="15" customHeight="1">
      <c r="A71" s="52"/>
      <c r="B71" s="27" t="s">
        <v>678</v>
      </c>
      <c r="C71" s="27">
        <v>0</v>
      </c>
      <c r="D71" s="46" t="e">
        <f aca="true" t="shared" si="1" ref="D71:D78">C71/C$80*100</f>
        <v>#DIV/0!</v>
      </c>
      <c r="E71" s="41">
        <v>1</v>
      </c>
    </row>
    <row r="72" spans="1:5" ht="15" customHeight="1">
      <c r="A72" s="52"/>
      <c r="B72" s="27" t="s">
        <v>690</v>
      </c>
      <c r="C72" s="27">
        <v>0</v>
      </c>
      <c r="D72" s="46" t="e">
        <f t="shared" si="1"/>
        <v>#DIV/0!</v>
      </c>
      <c r="E72" s="41">
        <v>1</v>
      </c>
    </row>
    <row r="73" spans="1:5" ht="15" customHeight="1">
      <c r="A73" s="52"/>
      <c r="B73" s="27" t="s">
        <v>702</v>
      </c>
      <c r="C73" s="27">
        <v>0</v>
      </c>
      <c r="D73" s="46" t="e">
        <f t="shared" si="1"/>
        <v>#DIV/0!</v>
      </c>
      <c r="E73" s="41">
        <v>1</v>
      </c>
    </row>
    <row r="74" spans="1:5" ht="15" customHeight="1">
      <c r="A74" s="52"/>
      <c r="B74" s="27" t="s">
        <v>875</v>
      </c>
      <c r="C74" s="27">
        <v>0</v>
      </c>
      <c r="D74" s="46" t="e">
        <f t="shared" si="1"/>
        <v>#DIV/0!</v>
      </c>
      <c r="E74" s="41">
        <v>1</v>
      </c>
    </row>
    <row r="75" spans="1:5" ht="15" customHeight="1">
      <c r="A75" s="52"/>
      <c r="B75" s="27" t="s">
        <v>717</v>
      </c>
      <c r="C75" s="27">
        <v>0</v>
      </c>
      <c r="D75" s="46" t="e">
        <f t="shared" si="1"/>
        <v>#DIV/0!</v>
      </c>
      <c r="E75" s="41">
        <v>1</v>
      </c>
    </row>
    <row r="76" spans="1:5" ht="15" customHeight="1">
      <c r="A76" s="52"/>
      <c r="B76" s="27" t="s">
        <v>729</v>
      </c>
      <c r="C76" s="27">
        <v>0</v>
      </c>
      <c r="D76" s="46" t="e">
        <f t="shared" si="1"/>
        <v>#DIV/0!</v>
      </c>
      <c r="E76" s="41">
        <v>1</v>
      </c>
    </row>
    <row r="77" spans="1:5" ht="15" customHeight="1">
      <c r="A77" s="52"/>
      <c r="B77" s="27" t="s">
        <v>741</v>
      </c>
      <c r="C77" s="27">
        <v>0</v>
      </c>
      <c r="D77" s="46" t="e">
        <f t="shared" si="1"/>
        <v>#DIV/0!</v>
      </c>
      <c r="E77" s="41">
        <v>1</v>
      </c>
    </row>
    <row r="78" spans="1:5" ht="15" customHeight="1">
      <c r="A78" s="52"/>
      <c r="B78" s="27" t="s">
        <v>753</v>
      </c>
      <c r="C78" s="27">
        <v>0</v>
      </c>
      <c r="D78" s="46" t="e">
        <f t="shared" si="1"/>
        <v>#DIV/0!</v>
      </c>
      <c r="E78" s="41">
        <v>1</v>
      </c>
    </row>
    <row r="79" spans="1:4" ht="4.5" customHeight="1" thickBot="1">
      <c r="A79" s="52"/>
      <c r="B79" s="28"/>
      <c r="C79" s="28"/>
      <c r="D79" s="47"/>
    </row>
    <row r="80" spans="1:4" ht="19.5" customHeight="1" thickBot="1">
      <c r="A80" s="22"/>
      <c r="B80" s="39" t="s">
        <v>768</v>
      </c>
      <c r="C80" s="30">
        <f>SUM(C4:C79)</f>
        <v>0</v>
      </c>
      <c r="D80" s="48"/>
    </row>
    <row r="81" spans="1:4" ht="19.5" customHeight="1" thickBot="1">
      <c r="A81" s="22"/>
      <c r="B81" s="40" t="s">
        <v>817</v>
      </c>
      <c r="C81" s="30">
        <f>SUM(E4:E79)</f>
        <v>74</v>
      </c>
      <c r="D81" s="48"/>
    </row>
    <row r="82" spans="2:4" ht="19.5" customHeight="1" thickBot="1">
      <c r="B82" s="39" t="s">
        <v>769</v>
      </c>
      <c r="C82" s="30" t="e">
        <f>C80/Eingabe!C8*100</f>
        <v>#DIV/0!</v>
      </c>
      <c r="D82" s="48" t="s">
        <v>770</v>
      </c>
    </row>
  </sheetData>
  <printOptions gridLines="1"/>
  <pageMargins left="0.75" right="0.75" top="1" bottom="1" header="0.511811023" footer="0.511811023"/>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nuttersh</cp:lastModifiedBy>
  <cp:lastPrinted>2005-11-22T21:35:38Z</cp:lastPrinted>
  <dcterms:created xsi:type="dcterms:W3CDTF">2005-09-20T17:02:29Z</dcterms:created>
  <dcterms:modified xsi:type="dcterms:W3CDTF">2005-12-02T13:39:05Z</dcterms:modified>
  <cp:category/>
  <cp:version/>
  <cp:contentType/>
  <cp:contentStatus/>
</cp:coreProperties>
</file>